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15EC641C-EBD1-4F87-97DB-FBE3D830DA8D}" xr6:coauthVersionLast="47" xr6:coauthVersionMax="47" xr10:uidLastSave="{00000000-0000-0000-0000-000000000000}"/>
  <bookViews>
    <workbookView xWindow="37320" yWindow="-120" windowWidth="29040" windowHeight="15840" tabRatio="945" activeTab="1" xr2:uid="{00000000-000D-0000-FFFF-FFFF00000000}"/>
  </bookViews>
  <sheets>
    <sheet name="Order Form" sheetId="16" r:id="rId1"/>
    <sheet name="Pricing Calculator" sheetId="1" r:id="rId2"/>
    <sheet name="Pinnacle Series Lookup" sheetId="10" r:id="rId3"/>
    <sheet name="Pinnacle Lite Lookup" sheetId="17" r:id="rId4"/>
    <sheet name="Bentley Lookup" sheetId="19" r:id="rId5"/>
    <sheet name="Sketchup Lookup" sheetId="20" r:id="rId6"/>
    <sheet name="McNeel Lookup" sheetId="21" r:id="rId7"/>
    <sheet name="Adobe Lookup" sheetId="12" r:id="rId8"/>
    <sheet name="Microsoft Lookup" sheetId="13" r:id="rId9"/>
    <sheet name="Health &amp; Safety Lookup" sheetId="15" r:id="rId10"/>
    <sheet name="Business Skills Lookup" sheetId="14" r:id="rId11"/>
    <sheet name="Ascent Lookup" sheetId="24" r:id="rId12"/>
    <sheet name="Global BIM Standards Lookup" sheetId="25" r:id="rId13"/>
    <sheet name="KnowledgeSmart Lookup" sheetId="26" r:id="rId14"/>
    <sheet name="External Users Lookup" sheetId="23" r:id="rId15"/>
    <sheet name="Data Variables" sheetId="22" r:id="rId16"/>
  </sheets>
  <definedNames>
    <definedName name="_xlnm.Print_Area" localSheetId="0">'Order Form'!$A$1:$L$45</definedName>
    <definedName name="solution" localSheetId="7">#REF!</definedName>
    <definedName name="solution" localSheetId="11">#REF!</definedName>
    <definedName name="solution" localSheetId="4">#REF!</definedName>
    <definedName name="solution" localSheetId="10">#REF!</definedName>
    <definedName name="solution" localSheetId="12">#REF!</definedName>
    <definedName name="solution" localSheetId="6">#REF!</definedName>
    <definedName name="solution" localSheetId="8">#REF!</definedName>
    <definedName name="solution" localSheetId="0">#REF!</definedName>
    <definedName name="solution" localSheetId="3">#REF!</definedName>
    <definedName name="solution" localSheetId="5">#REF!</definedName>
    <definedName name="solution">#REF!</definedName>
    <definedName name="solution1" localSheetId="7">#REF!</definedName>
    <definedName name="solution1" localSheetId="11">#REF!</definedName>
    <definedName name="solution1" localSheetId="4">#REF!</definedName>
    <definedName name="solution1" localSheetId="10">#REF!</definedName>
    <definedName name="solution1" localSheetId="12">#REF!</definedName>
    <definedName name="solution1" localSheetId="6">#REF!</definedName>
    <definedName name="solution1" localSheetId="8">#REF!</definedName>
    <definedName name="solution1" localSheetId="0">#REF!</definedName>
    <definedName name="solution1" localSheetId="3">#REF!</definedName>
    <definedName name="solution1" localSheetId="5">#REF!</definedName>
    <definedName name="solution1">#REF!</definedName>
    <definedName name="Table" localSheetId="7">#REF!</definedName>
    <definedName name="Table" localSheetId="11">#REF!</definedName>
    <definedName name="Table" localSheetId="4">#REF!</definedName>
    <definedName name="Table" localSheetId="10">#REF!</definedName>
    <definedName name="Table" localSheetId="12">#REF!</definedName>
    <definedName name="Table" localSheetId="6">#REF!</definedName>
    <definedName name="Table" localSheetId="8">#REF!</definedName>
    <definedName name="Table" localSheetId="0">#REF!</definedName>
    <definedName name="Table" localSheetId="3">#REF!</definedName>
    <definedName name="Table" localSheetId="5">#REF!</definedName>
    <definedName name="Tabl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J8" i="1" s="1"/>
  <c r="C16" i="10"/>
  <c r="C24" i="10"/>
  <c r="C32" i="10"/>
  <c r="C40" i="10"/>
  <c r="C48" i="10"/>
  <c r="C56" i="10"/>
  <c r="C64" i="10"/>
  <c r="C72" i="10"/>
  <c r="C80" i="10"/>
  <c r="C88" i="10"/>
  <c r="C96" i="10"/>
  <c r="C104" i="10"/>
  <c r="C112" i="10"/>
  <c r="C120" i="10"/>
  <c r="C128" i="10"/>
  <c r="C136" i="10"/>
  <c r="C144" i="10"/>
  <c r="C152" i="10"/>
  <c r="C160" i="10"/>
  <c r="C168" i="10"/>
  <c r="C176" i="10"/>
  <c r="C184" i="10"/>
  <c r="C192" i="10"/>
  <c r="C200" i="10"/>
  <c r="C207" i="10"/>
  <c r="C208" i="10"/>
  <c r="C209" i="10"/>
  <c r="C210" i="10"/>
  <c r="C211" i="10"/>
  <c r="C212" i="10"/>
  <c r="C213" i="10"/>
  <c r="C214" i="10"/>
  <c r="C215" i="10"/>
  <c r="C216" i="10"/>
  <c r="C217" i="10"/>
  <c r="C6" i="10"/>
  <c r="C7" i="10"/>
  <c r="B206" i="10"/>
  <c r="C206" i="10" s="1"/>
  <c r="B205" i="10"/>
  <c r="C205" i="10" s="1"/>
  <c r="B204" i="10"/>
  <c r="C204" i="10" s="1"/>
  <c r="B203" i="10"/>
  <c r="C203" i="10" s="1"/>
  <c r="B202" i="10"/>
  <c r="C202" i="10" s="1"/>
  <c r="B201" i="10"/>
  <c r="C201" i="10" s="1"/>
  <c r="B200" i="10"/>
  <c r="B199" i="10"/>
  <c r="C199" i="10" s="1"/>
  <c r="B198" i="10"/>
  <c r="C198" i="10" s="1"/>
  <c r="B197" i="10"/>
  <c r="C197" i="10" s="1"/>
  <c r="B196" i="10"/>
  <c r="C196" i="10" s="1"/>
  <c r="B195" i="10"/>
  <c r="C195" i="10" s="1"/>
  <c r="B194" i="10"/>
  <c r="C194" i="10" s="1"/>
  <c r="B193" i="10"/>
  <c r="C193" i="10" s="1"/>
  <c r="B192" i="10"/>
  <c r="B191" i="10"/>
  <c r="C191" i="10" s="1"/>
  <c r="B190" i="10"/>
  <c r="C190" i="10" s="1"/>
  <c r="B189" i="10"/>
  <c r="C189" i="10" s="1"/>
  <c r="B188" i="10"/>
  <c r="C188" i="10" s="1"/>
  <c r="B187" i="10"/>
  <c r="C187" i="10" s="1"/>
  <c r="B186" i="10"/>
  <c r="C186" i="10" s="1"/>
  <c r="B185" i="10"/>
  <c r="C185" i="10" s="1"/>
  <c r="B184" i="10"/>
  <c r="B183" i="10"/>
  <c r="C183" i="10" s="1"/>
  <c r="B182" i="10"/>
  <c r="C182" i="10" s="1"/>
  <c r="B181" i="10"/>
  <c r="C181" i="10" s="1"/>
  <c r="B180" i="10"/>
  <c r="C180" i="10" s="1"/>
  <c r="B179" i="10"/>
  <c r="C179" i="10" s="1"/>
  <c r="B178" i="10"/>
  <c r="C178" i="10" s="1"/>
  <c r="B177" i="10"/>
  <c r="C177" i="10" s="1"/>
  <c r="B176" i="10"/>
  <c r="B175" i="10"/>
  <c r="C175" i="10" s="1"/>
  <c r="B174" i="10"/>
  <c r="C174" i="10" s="1"/>
  <c r="B173" i="10"/>
  <c r="C173" i="10" s="1"/>
  <c r="B172" i="10"/>
  <c r="C172" i="10" s="1"/>
  <c r="B171" i="10"/>
  <c r="C171" i="10" s="1"/>
  <c r="B170" i="10"/>
  <c r="C170" i="10" s="1"/>
  <c r="B169" i="10"/>
  <c r="C169" i="10" s="1"/>
  <c r="B168" i="10"/>
  <c r="B167" i="10"/>
  <c r="C167" i="10" s="1"/>
  <c r="B166" i="10"/>
  <c r="C166" i="10" s="1"/>
  <c r="B165" i="10"/>
  <c r="C165" i="10" s="1"/>
  <c r="B164" i="10"/>
  <c r="C164" i="10" s="1"/>
  <c r="B163" i="10"/>
  <c r="C163" i="10" s="1"/>
  <c r="B162" i="10"/>
  <c r="C162" i="10" s="1"/>
  <c r="B161" i="10"/>
  <c r="C161" i="10" s="1"/>
  <c r="B160" i="10"/>
  <c r="B159" i="10"/>
  <c r="C159" i="10" s="1"/>
  <c r="B158" i="10"/>
  <c r="C158" i="10" s="1"/>
  <c r="B157" i="10"/>
  <c r="C157" i="10" s="1"/>
  <c r="B156" i="10"/>
  <c r="C156" i="10" s="1"/>
  <c r="B155" i="10"/>
  <c r="C155" i="10" s="1"/>
  <c r="B154" i="10"/>
  <c r="C154" i="10" s="1"/>
  <c r="B153" i="10"/>
  <c r="C153" i="10" s="1"/>
  <c r="B152" i="10"/>
  <c r="B151" i="10"/>
  <c r="C151" i="10" s="1"/>
  <c r="B150" i="10"/>
  <c r="C150" i="10" s="1"/>
  <c r="B149" i="10"/>
  <c r="C149" i="10" s="1"/>
  <c r="B148" i="10"/>
  <c r="C148" i="10" s="1"/>
  <c r="B147" i="10"/>
  <c r="C147" i="10" s="1"/>
  <c r="B146" i="10"/>
  <c r="C146" i="10" s="1"/>
  <c r="B145" i="10"/>
  <c r="C145" i="10" s="1"/>
  <c r="B144" i="10"/>
  <c r="B143" i="10"/>
  <c r="C143" i="10" s="1"/>
  <c r="B142" i="10"/>
  <c r="C142" i="10" s="1"/>
  <c r="B141" i="10"/>
  <c r="C141" i="10" s="1"/>
  <c r="B140" i="10"/>
  <c r="C140" i="10" s="1"/>
  <c r="B139" i="10"/>
  <c r="C139" i="10" s="1"/>
  <c r="B138" i="10"/>
  <c r="C138" i="10" s="1"/>
  <c r="B137" i="10"/>
  <c r="C137" i="10" s="1"/>
  <c r="B136" i="10"/>
  <c r="B135" i="10"/>
  <c r="C135" i="10" s="1"/>
  <c r="B134" i="10"/>
  <c r="C134" i="10" s="1"/>
  <c r="B133" i="10"/>
  <c r="C133" i="10" s="1"/>
  <c r="B132" i="10"/>
  <c r="C132" i="10" s="1"/>
  <c r="B131" i="10"/>
  <c r="C131" i="10" s="1"/>
  <c r="B130" i="10"/>
  <c r="C130" i="10" s="1"/>
  <c r="B129" i="10"/>
  <c r="C129" i="10" s="1"/>
  <c r="B128" i="10"/>
  <c r="B127" i="10"/>
  <c r="C127" i="10" s="1"/>
  <c r="B126" i="10"/>
  <c r="C126" i="10" s="1"/>
  <c r="B125" i="10"/>
  <c r="C125" i="10" s="1"/>
  <c r="B124" i="10"/>
  <c r="C124" i="10" s="1"/>
  <c r="B123" i="10"/>
  <c r="C123" i="10" s="1"/>
  <c r="B122" i="10"/>
  <c r="C122" i="10" s="1"/>
  <c r="B121" i="10"/>
  <c r="C121" i="10" s="1"/>
  <c r="B120" i="10"/>
  <c r="B119" i="10"/>
  <c r="C119" i="10" s="1"/>
  <c r="B118" i="10"/>
  <c r="C118" i="10" s="1"/>
  <c r="B117" i="10"/>
  <c r="C117" i="10" s="1"/>
  <c r="B116" i="10"/>
  <c r="C116" i="10" s="1"/>
  <c r="B115" i="10"/>
  <c r="C115" i="10" s="1"/>
  <c r="B114" i="10"/>
  <c r="C114" i="10" s="1"/>
  <c r="B113" i="10"/>
  <c r="C113" i="10" s="1"/>
  <c r="B112" i="10"/>
  <c r="B111" i="10"/>
  <c r="C111" i="10" s="1"/>
  <c r="B110" i="10"/>
  <c r="C110" i="10" s="1"/>
  <c r="B109" i="10"/>
  <c r="C109" i="10" s="1"/>
  <c r="B108" i="10"/>
  <c r="C108" i="10" s="1"/>
  <c r="B107" i="10"/>
  <c r="C107" i="10" s="1"/>
  <c r="B106" i="10"/>
  <c r="C106" i="10" s="1"/>
  <c r="B105" i="10"/>
  <c r="C105" i="10" s="1"/>
  <c r="B104" i="10"/>
  <c r="B103" i="10"/>
  <c r="C103" i="10" s="1"/>
  <c r="B102" i="10"/>
  <c r="C102" i="10" s="1"/>
  <c r="B101" i="10"/>
  <c r="C101" i="10" s="1"/>
  <c r="B100" i="10"/>
  <c r="C100" i="10" s="1"/>
  <c r="B99" i="10"/>
  <c r="C99" i="10" s="1"/>
  <c r="B98" i="10"/>
  <c r="C98" i="10" s="1"/>
  <c r="B97" i="10"/>
  <c r="C97" i="10" s="1"/>
  <c r="B96" i="10"/>
  <c r="B95" i="10"/>
  <c r="C95" i="10" s="1"/>
  <c r="B94" i="10"/>
  <c r="C94" i="10" s="1"/>
  <c r="B93" i="10"/>
  <c r="C93" i="10" s="1"/>
  <c r="B92" i="10"/>
  <c r="C92" i="10" s="1"/>
  <c r="B91" i="10"/>
  <c r="C91" i="10" s="1"/>
  <c r="B90" i="10"/>
  <c r="C90" i="10" s="1"/>
  <c r="B89" i="10"/>
  <c r="C89" i="10" s="1"/>
  <c r="B88" i="10"/>
  <c r="B87" i="10"/>
  <c r="C87" i="10" s="1"/>
  <c r="B86" i="10"/>
  <c r="C86" i="10" s="1"/>
  <c r="B85" i="10"/>
  <c r="C85" i="10" s="1"/>
  <c r="B84" i="10"/>
  <c r="C84" i="10" s="1"/>
  <c r="B83" i="10"/>
  <c r="C83" i="10" s="1"/>
  <c r="B82" i="10"/>
  <c r="C82" i="10" s="1"/>
  <c r="B81" i="10"/>
  <c r="C81" i="10" s="1"/>
  <c r="B80" i="10"/>
  <c r="B79" i="10"/>
  <c r="C79" i="10" s="1"/>
  <c r="B78" i="10"/>
  <c r="C78" i="10" s="1"/>
  <c r="B77" i="10"/>
  <c r="C77" i="10" s="1"/>
  <c r="B76" i="10"/>
  <c r="C76" i="10" s="1"/>
  <c r="B75" i="10"/>
  <c r="C75" i="10" s="1"/>
  <c r="B74" i="10"/>
  <c r="C74" i="10" s="1"/>
  <c r="B73" i="10"/>
  <c r="C73" i="10" s="1"/>
  <c r="B72" i="10"/>
  <c r="B71" i="10"/>
  <c r="C71" i="10" s="1"/>
  <c r="B70" i="10"/>
  <c r="C70" i="10" s="1"/>
  <c r="B69" i="10"/>
  <c r="C69" i="10" s="1"/>
  <c r="B68" i="10"/>
  <c r="C68" i="10" s="1"/>
  <c r="B67" i="10"/>
  <c r="C67" i="10" s="1"/>
  <c r="B66" i="10"/>
  <c r="C66" i="10" s="1"/>
  <c r="B65" i="10"/>
  <c r="C65" i="10" s="1"/>
  <c r="B64" i="10"/>
  <c r="B63" i="10"/>
  <c r="C63" i="10" s="1"/>
  <c r="B62" i="10"/>
  <c r="C62" i="10" s="1"/>
  <c r="B61" i="10"/>
  <c r="C61" i="10" s="1"/>
  <c r="B60" i="10"/>
  <c r="C60" i="10" s="1"/>
  <c r="B59" i="10"/>
  <c r="C59" i="10" s="1"/>
  <c r="B58" i="10"/>
  <c r="C58" i="10" s="1"/>
  <c r="B57" i="10"/>
  <c r="C57" i="10" s="1"/>
  <c r="B56" i="10"/>
  <c r="B55" i="10"/>
  <c r="C55" i="10" s="1"/>
  <c r="B54" i="10"/>
  <c r="C54" i="10" s="1"/>
  <c r="B53" i="10"/>
  <c r="C53" i="10" s="1"/>
  <c r="B52" i="10"/>
  <c r="C52" i="10" s="1"/>
  <c r="B51" i="10"/>
  <c r="C51" i="10" s="1"/>
  <c r="B50" i="10"/>
  <c r="C50" i="10" s="1"/>
  <c r="B49" i="10"/>
  <c r="C49" i="10" s="1"/>
  <c r="B48" i="10"/>
  <c r="B47" i="10"/>
  <c r="C47" i="10" s="1"/>
  <c r="B46" i="10"/>
  <c r="C46" i="10" s="1"/>
  <c r="B45" i="10"/>
  <c r="C45" i="10" s="1"/>
  <c r="B44" i="10"/>
  <c r="C44" i="10" s="1"/>
  <c r="B43" i="10"/>
  <c r="C43" i="10" s="1"/>
  <c r="B42" i="10"/>
  <c r="C42" i="10" s="1"/>
  <c r="B41" i="10"/>
  <c r="C41" i="10" s="1"/>
  <c r="B40" i="10"/>
  <c r="B39" i="10"/>
  <c r="C39" i="10" s="1"/>
  <c r="B38" i="10"/>
  <c r="C38" i="10" s="1"/>
  <c r="B37" i="10"/>
  <c r="C37" i="10" s="1"/>
  <c r="B36" i="10"/>
  <c r="C36" i="10" s="1"/>
  <c r="B35" i="10"/>
  <c r="C35" i="10" s="1"/>
  <c r="B34" i="10"/>
  <c r="C34" i="10" s="1"/>
  <c r="B33" i="10"/>
  <c r="C33" i="10" s="1"/>
  <c r="B32" i="10"/>
  <c r="B31" i="10"/>
  <c r="C31" i="10" s="1"/>
  <c r="B30" i="10"/>
  <c r="C30" i="10" s="1"/>
  <c r="B29" i="10"/>
  <c r="C29" i="10" s="1"/>
  <c r="B28" i="10"/>
  <c r="C28" i="10" s="1"/>
  <c r="B27" i="10"/>
  <c r="C27" i="10" s="1"/>
  <c r="B26" i="10"/>
  <c r="C26" i="10" s="1"/>
  <c r="B25" i="10"/>
  <c r="C25" i="10" s="1"/>
  <c r="B24" i="10"/>
  <c r="B23" i="10"/>
  <c r="C23" i="10" s="1"/>
  <c r="B22" i="10"/>
  <c r="C22" i="10" s="1"/>
  <c r="B21" i="10"/>
  <c r="C21" i="10" s="1"/>
  <c r="B20" i="10"/>
  <c r="C20" i="10" s="1"/>
  <c r="B19" i="10"/>
  <c r="C19" i="10" s="1"/>
  <c r="B18" i="10"/>
  <c r="C18" i="10" s="1"/>
  <c r="B17" i="10"/>
  <c r="C17" i="10" s="1"/>
  <c r="B16" i="10"/>
  <c r="B15" i="10"/>
  <c r="C15" i="10" s="1"/>
  <c r="B14" i="10"/>
  <c r="C14" i="10" s="1"/>
  <c r="B13" i="10"/>
  <c r="C13" i="10" s="1"/>
  <c r="B12" i="10"/>
  <c r="C12" i="10" s="1"/>
  <c r="B11" i="10"/>
  <c r="C11" i="10" s="1"/>
  <c r="B10" i="10"/>
  <c r="C10" i="10" s="1"/>
  <c r="B9" i="10"/>
  <c r="C9" i="10" s="1"/>
  <c r="B8" i="10"/>
  <c r="C8" i="10" s="1"/>
  <c r="A5" i="10"/>
  <c r="G4" i="1"/>
  <c r="A5" i="17"/>
  <c r="G3" i="26"/>
  <c r="F3" i="26"/>
  <c r="F10" i="26" s="1"/>
  <c r="G3" i="1"/>
  <c r="F8" i="26" l="1"/>
  <c r="F11" i="26"/>
  <c r="F4" i="26"/>
  <c r="H3" i="26" s="1"/>
  <c r="G19" i="1" s="1"/>
  <c r="F12" i="26"/>
  <c r="F5" i="26"/>
  <c r="F13" i="26"/>
  <c r="F6" i="26"/>
  <c r="F7" i="26"/>
  <c r="F9" i="26"/>
  <c r="G17" i="1"/>
  <c r="C5" i="25"/>
  <c r="J19" i="1" l="1"/>
  <c r="H19" i="1"/>
  <c r="K19" i="1" s="1"/>
  <c r="H17" i="1"/>
  <c r="J17" i="1"/>
  <c r="K17" i="1" s="1"/>
  <c r="G16" i="1"/>
  <c r="C5" i="24"/>
  <c r="G20" i="1"/>
  <c r="H16" i="1" l="1"/>
  <c r="J16" i="1"/>
  <c r="H20" i="1"/>
  <c r="J20" i="1"/>
  <c r="K20" i="1" s="1"/>
  <c r="C5" i="23"/>
  <c r="K16" i="1" l="1"/>
  <c r="G15" i="1" l="1"/>
  <c r="G14" i="1"/>
  <c r="G13" i="1"/>
  <c r="G12" i="1"/>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5" i="14"/>
  <c r="C5" i="15"/>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5" i="12"/>
  <c r="C5" i="21"/>
  <c r="C5" i="20"/>
  <c r="C5" i="19"/>
  <c r="C5" i="17"/>
  <c r="C5" i="10"/>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5" i="13"/>
  <c r="J14" i="1" l="1"/>
  <c r="K14" i="1"/>
  <c r="H14" i="1"/>
  <c r="H15" i="1"/>
  <c r="J12" i="1"/>
  <c r="J15" i="1" l="1"/>
  <c r="K15" i="1" s="1"/>
  <c r="H13" i="1"/>
  <c r="J13" i="1"/>
  <c r="K13" i="1" l="1"/>
  <c r="H12" i="1"/>
  <c r="K12" i="1"/>
  <c r="G11" i="1" l="1"/>
  <c r="G10" i="1"/>
  <c r="G9" i="1"/>
  <c r="G23" i="1" l="1"/>
  <c r="J9" i="1"/>
  <c r="H9" i="1"/>
  <c r="H8" i="1"/>
  <c r="J10" i="1"/>
  <c r="K10" i="1" s="1"/>
  <c r="H10" i="1"/>
  <c r="J11" i="1"/>
  <c r="H11" i="1"/>
  <c r="J23" i="1" l="1"/>
  <c r="H23" i="1"/>
  <c r="K9" i="1"/>
  <c r="K8" i="1"/>
  <c r="K11" i="1"/>
  <c r="K23" i="1" l="1"/>
</calcChain>
</file>

<file path=xl/sharedStrings.xml><?xml version="1.0" encoding="utf-8"?>
<sst xmlns="http://schemas.openxmlformats.org/spreadsheetml/2006/main" count="180" uniqueCount="83">
  <si>
    <t>Adobe</t>
  </si>
  <si>
    <t>Number of Users</t>
  </si>
  <si>
    <t>1-Year</t>
  </si>
  <si>
    <t xml:space="preserve">1-Year SRP                       </t>
  </si>
  <si>
    <t>Microsoft</t>
  </si>
  <si>
    <t>Health &amp; Safety</t>
  </si>
  <si>
    <t>3-Year                       Paid in Advance</t>
  </si>
  <si>
    <t>3-Year                            Paid in Advance</t>
  </si>
  <si>
    <t>1-Year Cost to Partner</t>
  </si>
  <si>
    <t>McNeel Content</t>
  </si>
  <si>
    <t>Business Skills</t>
  </si>
  <si>
    <t>Business &amp; Management Skills</t>
  </si>
  <si>
    <t>SRP (USD)</t>
  </si>
  <si>
    <t>Partner Order Form</t>
  </si>
  <si>
    <t>Date:</t>
  </si>
  <si>
    <t>User Contact:</t>
  </si>
  <si>
    <t>User Company:</t>
  </si>
  <si>
    <t>User Address:</t>
  </si>
  <si>
    <t>User City/State:</t>
  </si>
  <si>
    <t>User Country:</t>
  </si>
  <si>
    <t>User Postal Code:</t>
  </si>
  <si>
    <t>User E-mail:</t>
  </si>
  <si>
    <t>User Phone:</t>
  </si>
  <si>
    <t>New or Renewal:</t>
  </si>
  <si>
    <t>Subscription Term:</t>
  </si>
  <si>
    <t>Special Comments:</t>
  </si>
  <si>
    <t>Purchase Order#:</t>
  </si>
  <si>
    <t>Order Total:</t>
  </si>
  <si>
    <t>Email Completed Order Form and Price Calculator to:  Kristi.kramer@eaglepoint.com</t>
  </si>
  <si>
    <t>NOTE:  Pricing for new and renewal orders is the same.</t>
  </si>
  <si>
    <t>Eagle Point Software - 600 Star Brewery Drive - Dubuque, IA 52001</t>
  </si>
  <si>
    <t>563-556-8392      Fax: 563-556-5321</t>
  </si>
  <si>
    <t>Confidential</t>
  </si>
  <si>
    <t>*Reseller is required to forward the email containing the link to the client.</t>
  </si>
  <si>
    <t>Effective 5/1/2019</t>
  </si>
  <si>
    <t>Pinnacle Series</t>
  </si>
  <si>
    <t>Pinnacle Lite</t>
  </si>
  <si>
    <t>Bentley</t>
  </si>
  <si>
    <t>Sketchup</t>
  </si>
  <si>
    <t>McNeel</t>
  </si>
  <si>
    <t>Partner Cost (USD)</t>
  </si>
  <si>
    <t>Autodesk</t>
  </si>
  <si>
    <t>Platform</t>
  </si>
  <si>
    <t>Error message if incorrect selection is made</t>
  </si>
  <si>
    <t>3 Year Paid Annually Discount</t>
  </si>
  <si>
    <t>3 Year Paid in Advance Discount</t>
  </si>
  <si>
    <t>Step 1: Select the desired platform. (Only select 1)</t>
  </si>
  <si>
    <r>
      <t>McNeel</t>
    </r>
    <r>
      <rPr>
        <i/>
        <sz val="11"/>
        <color theme="1"/>
        <rFont val="Arial"/>
        <family val="2"/>
      </rPr>
      <t xml:space="preserve"> (Grasshopper/Rhino)</t>
    </r>
  </si>
  <si>
    <t>Select 1 Platform</t>
  </si>
  <si>
    <t>Maximum Pinnacle Lite users</t>
  </si>
  <si>
    <t>Maximum number of users for Pinnacle Series</t>
  </si>
  <si>
    <t>Users</t>
  </si>
  <si>
    <t>Step 2: Select the desired Content Libraries AND input the Number of Users</t>
  </si>
  <si>
    <t xml:space="preserve">Margin to Partner based on SRP = </t>
  </si>
  <si>
    <t>Price per user</t>
  </si>
  <si>
    <t>1-250</t>
  </si>
  <si>
    <t>&lt;see Pricing Calculator on next tab&gt;</t>
  </si>
  <si>
    <t>*Setup instructions are delivered to the reseller via email</t>
  </si>
  <si>
    <t>Content Libraries*</t>
  </si>
  <si>
    <t>Total (USD)</t>
  </si>
  <si>
    <t>*For more information on the content included in these libraries please visit the Content Catalog:</t>
  </si>
  <si>
    <t>External Users</t>
  </si>
  <si>
    <t>Prorating Add-ons - At any time after the initial sale, content libraries and external users can be added on to the customers subscription. The add-on pricing and costs will be prorated to the end of the initial subscription term based on how many months are left.</t>
  </si>
  <si>
    <t>Additional External Users**</t>
  </si>
  <si>
    <t>Ascent Courseware</t>
  </si>
  <si>
    <r>
      <t>Ascent Courseware</t>
    </r>
    <r>
      <rPr>
        <i/>
        <sz val="9"/>
        <color theme="1"/>
        <rFont val="Arial"/>
        <family val="2"/>
      </rPr>
      <t xml:space="preserve"> (must also subscribe to Autodesk content library and match Autodesk user count)</t>
    </r>
  </si>
  <si>
    <t>https://eaglepoint.com/contentcatalog/#/content-category</t>
  </si>
  <si>
    <t>Global BIM Standards</t>
  </si>
  <si>
    <t>1-Year Cost to EP</t>
  </si>
  <si>
    <r>
      <t>Global BIM Standards</t>
    </r>
    <r>
      <rPr>
        <i/>
        <sz val="10"/>
        <color theme="1"/>
        <rFont val="Arial"/>
        <family val="2"/>
      </rPr>
      <t xml:space="preserve"> (Included with Autodesk Content Library)</t>
    </r>
  </si>
  <si>
    <t>BASE PACKAGE**</t>
  </si>
  <si>
    <t>***External User Notes: This option allows for external users such as subconsultants to be added into Work Groups. Every Pinnacle Series customer gets access to 10 External Users as part of their subscription. Additional users are subscribed to on a per user basis and expire at the same time as the Pinnacle Series subscription. Additional users can be added on at any time during the subscription and will be prorated to the subscription period. External users are not available for Pinnacle Lite.</t>
  </si>
  <si>
    <t>KnowledgeSmart</t>
  </si>
  <si>
    <t>Number of Test Topics</t>
  </si>
  <si>
    <t>Actual Number of Test Topics</t>
  </si>
  <si>
    <t>Actual Number of Users</t>
  </si>
  <si>
    <t>One Year Price</t>
  </si>
  <si>
    <t xml:space="preserve">   KnowledgeSmart</t>
  </si>
  <si>
    <t># of Test Topics    (1-4)</t>
  </si>
  <si>
    <t>Change to ranges</t>
  </si>
  <si>
    <t>Price per user 250</t>
  </si>
  <si>
    <t>30-49 users minimum price is 12500 includes CSM</t>
  </si>
  <si>
    <t>**The Base Package includes the following content libraries: Autodesk, Autodesk Construction Cloud, BIM Track, Bluebeam Revu, Enscape, ESRI, Global BIM Standards, Ideate Software, Lumion, Newforma, Pinnacle Series, Revizto, V-Ray)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</si>
</sst>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2\ \-\ \4"/>
    <numFmt numFmtId="166" formatCode="&quot;$&quot;#,##0"/>
  </numFmts>
  <fonts count="36" x14ac:knownFonts="1">
    <font>
      <sz val="11"/>
      <color theme="1"/>
      <name val="Calibri"/>
      <family val="2"/>
      <scheme val="minor"/>
    </font>
    <font>
      <sz val="11"/>
      <color theme="1"/>
      <name val="Calibri"/>
      <family val="2"/>
      <scheme val="minor"/>
    </font>
    <font>
      <b/>
      <sz val="11"/>
      <color rgb="FFFA7D00"/>
      <name val="Calibri"/>
      <family val="2"/>
      <scheme val="minor"/>
    </font>
    <font>
      <sz val="10"/>
      <name val="Arial"/>
      <family val="2"/>
    </font>
    <font>
      <b/>
      <sz val="24"/>
      <color theme="0"/>
      <name val="Arial"/>
      <family val="2"/>
    </font>
    <font>
      <b/>
      <sz val="12"/>
      <color theme="0"/>
      <name val="Arial"/>
      <family val="2"/>
    </font>
    <font>
      <sz val="11"/>
      <name val="Arial"/>
      <family val="2"/>
    </font>
    <font>
      <b/>
      <sz val="9"/>
      <color theme="0"/>
      <name val="Arial"/>
      <family val="2"/>
    </font>
    <font>
      <i/>
      <sz val="11"/>
      <color theme="1"/>
      <name val="Calibri"/>
      <family val="2"/>
      <scheme val="minor"/>
    </font>
    <font>
      <sz val="10"/>
      <color theme="1"/>
      <name val="Calibri"/>
      <family val="2"/>
      <scheme val="minor"/>
    </font>
    <font>
      <i/>
      <sz val="10"/>
      <color theme="1"/>
      <name val="Calibri"/>
      <family val="2"/>
      <scheme val="minor"/>
    </font>
    <font>
      <b/>
      <sz val="14"/>
      <color theme="1"/>
      <name val="Arial"/>
      <family val="2"/>
    </font>
    <font>
      <sz val="14"/>
      <color theme="1"/>
      <name val="Arial"/>
      <family val="2"/>
    </font>
    <font>
      <b/>
      <sz val="10"/>
      <color rgb="FFFF0000"/>
      <name val="Arial"/>
      <family val="2"/>
    </font>
    <font>
      <sz val="10"/>
      <color theme="1"/>
      <name val="Arial"/>
      <family val="2"/>
    </font>
    <font>
      <b/>
      <sz val="10"/>
      <color theme="1"/>
      <name val="Arial"/>
      <family val="2"/>
    </font>
    <font>
      <b/>
      <sz val="16"/>
      <color theme="1"/>
      <name val="Arial"/>
      <family val="2"/>
    </font>
    <font>
      <b/>
      <sz val="14"/>
      <color theme="5"/>
      <name val="Arial"/>
      <family val="2"/>
    </font>
    <font>
      <b/>
      <sz val="10"/>
      <color rgb="FFFA7D00"/>
      <name val="Arial"/>
      <family val="2"/>
    </font>
    <font>
      <sz val="16"/>
      <color theme="1"/>
      <name val="Arial"/>
      <family val="2"/>
    </font>
    <font>
      <b/>
      <sz val="12"/>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u/>
      <sz val="11"/>
      <color rgb="FFFF0000"/>
      <name val="Calibri"/>
      <family val="2"/>
      <scheme val="minor"/>
    </font>
    <font>
      <sz val="14"/>
      <color theme="1"/>
      <name val="Calibri"/>
      <family val="2"/>
      <scheme val="minor"/>
    </font>
    <font>
      <i/>
      <sz val="11"/>
      <color theme="1"/>
      <name val="Arial"/>
      <family val="2"/>
    </font>
    <font>
      <b/>
      <i/>
      <sz val="11"/>
      <color theme="1"/>
      <name val="Calibri"/>
      <family val="2"/>
      <scheme val="minor"/>
    </font>
    <font>
      <b/>
      <sz val="10"/>
      <color theme="0"/>
      <name val="Arial"/>
      <family val="2"/>
    </font>
    <font>
      <b/>
      <u/>
      <sz val="14"/>
      <color rgb="FFFFFF00"/>
      <name val="Arial"/>
      <family val="2"/>
    </font>
    <font>
      <b/>
      <u/>
      <sz val="12"/>
      <color rgb="FFFFFF00"/>
      <name val="Arial"/>
      <family val="2"/>
    </font>
    <font>
      <i/>
      <sz val="9"/>
      <color theme="1"/>
      <name val="Arial"/>
      <family val="2"/>
    </font>
    <font>
      <i/>
      <sz val="10"/>
      <color theme="1"/>
      <name val="Arial"/>
      <family val="2"/>
    </font>
    <font>
      <b/>
      <sz val="14"/>
      <color theme="0"/>
      <name val="Arial"/>
      <family val="2"/>
    </font>
    <font>
      <b/>
      <sz val="8"/>
      <name val="Arial"/>
      <family val="2"/>
    </font>
  </fonts>
  <fills count="12">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499984740745262"/>
        <bgColor indexed="64"/>
      </patternFill>
    </fill>
    <fill>
      <patternFill patternType="solid">
        <fgColor rgb="FF00B0F0"/>
        <bgColor indexed="64"/>
      </patternFill>
    </fill>
    <fill>
      <patternFill patternType="solid">
        <fgColor them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4" tint="0.79998168889431442"/>
        <bgColor indexed="65"/>
      </patternFill>
    </fill>
    <fill>
      <patternFill patternType="solid">
        <fgColor theme="0" tint="-0.14999847407452621"/>
        <bgColor indexed="64"/>
      </patternFill>
    </fill>
    <fill>
      <patternFill patternType="solid">
        <fgColor rgb="FFFDC015"/>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 fillId="9" borderId="0" applyNumberFormat="0" applyBorder="0" applyAlignment="0" applyProtection="0"/>
    <xf numFmtId="0" fontId="24" fillId="0" borderId="0" applyNumberFormat="0" applyFill="0" applyBorder="0" applyAlignment="0" applyProtection="0"/>
  </cellStyleXfs>
  <cellXfs count="138">
    <xf numFmtId="0" fontId="0" fillId="0" borderId="0" xfId="0"/>
    <xf numFmtId="0" fontId="0" fillId="3" borderId="0" xfId="0" applyFill="1"/>
    <xf numFmtId="0" fontId="0" fillId="0" borderId="0" xfId="0" applyAlignment="1">
      <alignment horizontal="center"/>
    </xf>
    <xf numFmtId="38" fontId="6" fillId="0" borderId="20" xfId="0" applyNumberFormat="1" applyFont="1" applyBorder="1" applyAlignment="1">
      <alignment horizontal="center"/>
    </xf>
    <xf numFmtId="0" fontId="5" fillId="4" borderId="5" xfId="0" applyFont="1" applyFill="1" applyBorder="1" applyAlignment="1">
      <alignment horizontal="center" wrapText="1"/>
    </xf>
    <xf numFmtId="0" fontId="7" fillId="4" borderId="6" xfId="0" applyFont="1" applyFill="1" applyBorder="1" applyAlignment="1">
      <alignment horizontal="center" wrapText="1"/>
    </xf>
    <xf numFmtId="0" fontId="0" fillId="3" borderId="0" xfId="0" applyFill="1" applyAlignment="1">
      <alignment wrapText="1"/>
    </xf>
    <xf numFmtId="0" fontId="0" fillId="3" borderId="0" xfId="0" applyFill="1" applyAlignment="1">
      <alignment horizontal="center"/>
    </xf>
    <xf numFmtId="38" fontId="6" fillId="0" borderId="10" xfId="0" applyNumberFormat="1" applyFont="1" applyBorder="1" applyAlignment="1">
      <alignment horizontal="center"/>
    </xf>
    <xf numFmtId="38" fontId="6" fillId="0" borderId="11" xfId="0" applyNumberFormat="1" applyFont="1" applyBorder="1" applyAlignment="1">
      <alignment horizontal="center"/>
    </xf>
    <xf numFmtId="9" fontId="7" fillId="4" borderId="7" xfId="3"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0" borderId="0" xfId="0" applyFont="1"/>
    <xf numFmtId="0" fontId="9" fillId="7" borderId="0" xfId="0" applyFont="1" applyFill="1"/>
    <xf numFmtId="0" fontId="9" fillId="7" borderId="0" xfId="0" applyFont="1" applyFill="1" applyAlignment="1">
      <alignment horizontal="center"/>
    </xf>
    <xf numFmtId="0" fontId="10" fillId="7" borderId="0" xfId="0" applyFont="1" applyFill="1" applyAlignment="1">
      <alignment horizontal="center"/>
    </xf>
    <xf numFmtId="0" fontId="13" fillId="7" borderId="0" xfId="0" applyFont="1" applyFill="1" applyAlignment="1">
      <alignment vertical="center" wrapText="1"/>
    </xf>
    <xf numFmtId="0" fontId="14" fillId="7" borderId="0" xfId="0" applyFont="1" applyFill="1"/>
    <xf numFmtId="0" fontId="13" fillId="7" borderId="15" xfId="0" applyFont="1" applyFill="1" applyBorder="1" applyAlignment="1">
      <alignment vertical="center" wrapText="1"/>
    </xf>
    <xf numFmtId="0" fontId="15" fillId="7" borderId="21" xfId="0" applyFont="1" applyFill="1" applyBorder="1" applyAlignment="1">
      <alignment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7" borderId="0" xfId="0" applyFont="1" applyFill="1" applyAlignment="1">
      <alignment vertical="center" wrapText="1"/>
    </xf>
    <xf numFmtId="164" fontId="18" fillId="7" borderId="0" xfId="4" applyNumberFormat="1" applyFont="1" applyFill="1" applyBorder="1" applyAlignment="1">
      <alignment horizontal="center"/>
    </xf>
    <xf numFmtId="0" fontId="15" fillId="7" borderId="0" xfId="0" applyFont="1" applyFill="1" applyAlignment="1">
      <alignment horizontal="center" vertical="center" wrapText="1"/>
    </xf>
    <xf numFmtId="0" fontId="22" fillId="9" borderId="11" xfId="8" applyFont="1" applyBorder="1" applyAlignment="1">
      <alignment horizontal="right"/>
    </xf>
    <xf numFmtId="0" fontId="22" fillId="10" borderId="26" xfId="0" applyFont="1" applyFill="1" applyBorder="1"/>
    <xf numFmtId="0" fontId="0" fillId="10" borderId="27" xfId="0" applyFill="1" applyBorder="1"/>
    <xf numFmtId="0" fontId="0" fillId="10" borderId="28" xfId="0" applyFill="1" applyBorder="1"/>
    <xf numFmtId="0" fontId="22" fillId="10" borderId="31" xfId="0" applyFont="1" applyFill="1" applyBorder="1"/>
    <xf numFmtId="0" fontId="0" fillId="10" borderId="32" xfId="0" applyFill="1" applyBorder="1"/>
    <xf numFmtId="0" fontId="0" fillId="10" borderId="33" xfId="0" applyFill="1" applyBorder="1"/>
    <xf numFmtId="0" fontId="22" fillId="0" borderId="26"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0" xfId="0" applyAlignment="1">
      <alignment horizontal="right"/>
    </xf>
    <xf numFmtId="0" fontId="22" fillId="0" borderId="0" xfId="0" applyFont="1" applyAlignment="1">
      <alignment horizontal="right"/>
    </xf>
    <xf numFmtId="9" fontId="0" fillId="0" borderId="0" xfId="3" applyFont="1"/>
    <xf numFmtId="0" fontId="28" fillId="7" borderId="0" xfId="0" applyFont="1" applyFill="1"/>
    <xf numFmtId="164" fontId="18" fillId="7" borderId="0" xfId="4" applyNumberFormat="1" applyFont="1" applyFill="1" applyBorder="1" applyAlignment="1">
      <alignment horizontal="center" vertical="center" wrapText="1"/>
    </xf>
    <xf numFmtId="0" fontId="16" fillId="7" borderId="0" xfId="0" applyFont="1" applyFill="1" applyAlignment="1">
      <alignment wrapText="1"/>
    </xf>
    <xf numFmtId="9" fontId="29" fillId="5" borderId="0" xfId="3" applyFont="1" applyFill="1" applyBorder="1" applyAlignment="1">
      <alignment horizontal="center" vertical="center" wrapText="1"/>
    </xf>
    <xf numFmtId="5" fontId="17" fillId="6" borderId="10" xfId="2" applyNumberFormat="1" applyFont="1" applyFill="1" applyBorder="1" applyAlignment="1">
      <alignment horizontal="center" vertical="center" wrapText="1"/>
    </xf>
    <xf numFmtId="5" fontId="17" fillId="6" borderId="12" xfId="2" applyNumberFormat="1" applyFont="1" applyFill="1" applyBorder="1" applyAlignment="1">
      <alignment horizontal="center" vertical="center" wrapText="1"/>
    </xf>
    <xf numFmtId="166" fontId="17" fillId="6" borderId="10" xfId="2" applyNumberFormat="1" applyFont="1" applyFill="1" applyBorder="1" applyAlignment="1">
      <alignment horizontal="center" vertical="center" wrapText="1"/>
    </xf>
    <xf numFmtId="166" fontId="17" fillId="6" borderId="12" xfId="2" applyNumberFormat="1" applyFont="1" applyFill="1" applyBorder="1" applyAlignment="1">
      <alignment horizontal="center" vertical="center" wrapText="1"/>
    </xf>
    <xf numFmtId="0" fontId="30" fillId="7" borderId="0" xfId="0" applyFont="1" applyFill="1"/>
    <xf numFmtId="0" fontId="31" fillId="7" borderId="0" xfId="0" applyFont="1" applyFill="1"/>
    <xf numFmtId="0" fontId="8" fillId="7" borderId="0" xfId="0" applyFont="1" applyFill="1"/>
    <xf numFmtId="166" fontId="17" fillId="6" borderId="13" xfId="2" applyNumberFormat="1" applyFont="1" applyFill="1" applyBorder="1" applyAlignment="1">
      <alignment horizontal="center" vertical="center" wrapText="1"/>
    </xf>
    <xf numFmtId="166" fontId="17" fillId="6" borderId="14" xfId="2" applyNumberFormat="1" applyFont="1" applyFill="1" applyBorder="1" applyAlignment="1">
      <alignment horizontal="center" vertical="center" wrapText="1"/>
    </xf>
    <xf numFmtId="5" fontId="17" fillId="6" borderId="13" xfId="2" applyNumberFormat="1" applyFont="1" applyFill="1" applyBorder="1" applyAlignment="1">
      <alignment horizontal="center" vertical="center" wrapText="1"/>
    </xf>
    <xf numFmtId="5" fontId="17" fillId="6" borderId="14" xfId="2" applyNumberFormat="1" applyFont="1" applyFill="1" applyBorder="1" applyAlignment="1">
      <alignment horizontal="center" vertical="center" wrapText="1"/>
    </xf>
    <xf numFmtId="166" fontId="17" fillId="6" borderId="35" xfId="2" applyNumberFormat="1" applyFont="1" applyFill="1" applyBorder="1" applyAlignment="1">
      <alignment horizontal="center" vertical="center" wrapText="1"/>
    </xf>
    <xf numFmtId="5" fontId="17" fillId="6" borderId="34" xfId="2" applyNumberFormat="1" applyFont="1" applyFill="1" applyBorder="1" applyAlignment="1">
      <alignment horizontal="center" vertical="center" wrapText="1"/>
    </xf>
    <xf numFmtId="5" fontId="17" fillId="6" borderId="35" xfId="2" applyNumberFormat="1" applyFont="1" applyFill="1" applyBorder="1" applyAlignment="1">
      <alignment horizontal="center" vertical="center" wrapText="1"/>
    </xf>
    <xf numFmtId="165" fontId="29" fillId="5" borderId="0" xfId="0" applyNumberFormat="1" applyFont="1" applyFill="1" applyAlignment="1">
      <alignment horizontal="center" vertical="center" wrapText="1"/>
    </xf>
    <xf numFmtId="0" fontId="24" fillId="7" borderId="0" xfId="9" applyFill="1" applyAlignment="1">
      <alignment horizontal="left"/>
    </xf>
    <xf numFmtId="37" fontId="12" fillId="11" borderId="5" xfId="1" applyNumberFormat="1" applyFont="1" applyFill="1" applyBorder="1" applyAlignment="1">
      <alignment horizontal="center" vertical="center" wrapText="1"/>
    </xf>
    <xf numFmtId="0" fontId="7" fillId="4" borderId="5" xfId="0" applyFont="1" applyFill="1" applyBorder="1" applyAlignment="1">
      <alignment horizontal="center" wrapText="1"/>
    </xf>
    <xf numFmtId="37" fontId="0" fillId="0" borderId="7" xfId="0" applyNumberFormat="1" applyBorder="1" applyAlignment="1">
      <alignment horizontal="center"/>
    </xf>
    <xf numFmtId="37" fontId="0" fillId="0" borderId="0" xfId="0" applyNumberFormat="1" applyAlignment="1">
      <alignment horizontal="center"/>
    </xf>
    <xf numFmtId="38" fontId="6" fillId="0" borderId="36" xfId="0" applyNumberFormat="1"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38" fontId="6" fillId="0" borderId="37" xfId="0" applyNumberFormat="1" applyFont="1" applyBorder="1" applyAlignment="1">
      <alignment horizontal="center"/>
    </xf>
    <xf numFmtId="0" fontId="0" fillId="0" borderId="38" xfId="0" applyBorder="1" applyAlignment="1">
      <alignment horizontal="center"/>
    </xf>
    <xf numFmtId="37" fontId="35" fillId="3" borderId="5" xfId="1" applyNumberFormat="1" applyFont="1" applyFill="1" applyBorder="1" applyAlignment="1">
      <alignment horizontal="center" vertical="center" wrapText="1"/>
    </xf>
    <xf numFmtId="166" fontId="17" fillId="6" borderId="34" xfId="2" applyNumberFormat="1" applyFont="1" applyFill="1" applyBorder="1" applyAlignment="1">
      <alignment horizontal="center" vertical="center" wrapText="1"/>
    </xf>
    <xf numFmtId="37" fontId="11" fillId="11" borderId="5" xfId="1" applyNumberFormat="1" applyFont="1" applyFill="1" applyBorder="1" applyAlignment="1">
      <alignment horizontal="center" vertical="center" wrapText="1"/>
    </xf>
    <xf numFmtId="38" fontId="6" fillId="0" borderId="13" xfId="0" applyNumberFormat="1" applyFont="1" applyBorder="1" applyAlignment="1">
      <alignment horizontal="center"/>
    </xf>
    <xf numFmtId="0" fontId="5" fillId="4" borderId="6" xfId="0" applyFont="1" applyFill="1" applyBorder="1" applyAlignment="1">
      <alignment horizontal="center" wrapText="1"/>
    </xf>
    <xf numFmtId="0" fontId="5" fillId="4" borderId="21" xfId="0" applyFont="1" applyFill="1" applyBorder="1" applyAlignment="1">
      <alignment horizontal="center" wrapText="1"/>
    </xf>
    <xf numFmtId="0" fontId="5" fillId="4" borderId="0" xfId="0" applyFont="1" applyFill="1" applyAlignment="1">
      <alignment horizontal="center" wrapText="1"/>
    </xf>
    <xf numFmtId="0" fontId="24" fillId="0" borderId="23" xfId="9"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16" fillId="0" borderId="0" xfId="0" applyFont="1" applyAlignment="1">
      <alignment horizontal="center" vertical="center"/>
    </xf>
    <xf numFmtId="15" fontId="0" fillId="0" borderId="23" xfId="0" applyNumberFormat="1" applyBorder="1" applyAlignment="1" applyProtection="1">
      <alignment horizontal="left"/>
      <protection locked="0"/>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23" fillId="10" borderId="25" xfId="0" applyFont="1" applyFill="1" applyBorder="1" applyAlignment="1">
      <alignment horizontal="center"/>
    </xf>
    <xf numFmtId="0" fontId="0" fillId="0" borderId="23" xfId="0" applyBorder="1" applyAlignment="1" applyProtection="1">
      <alignment horizontal="left"/>
      <protection locked="0"/>
    </xf>
    <xf numFmtId="0" fontId="22" fillId="10" borderId="23" xfId="0" applyFont="1" applyFill="1" applyBorder="1" applyAlignment="1">
      <alignment horizontal="center"/>
    </xf>
    <xf numFmtId="0" fontId="22" fillId="10" borderId="24" xfId="0" applyFont="1" applyFill="1" applyBorder="1" applyAlignment="1">
      <alignment horizontal="center"/>
    </xf>
    <xf numFmtId="0" fontId="22" fillId="10" borderId="25" xfId="0" applyFont="1" applyFill="1" applyBorder="1" applyAlignment="1">
      <alignment horizontal="center"/>
    </xf>
    <xf numFmtId="0" fontId="22" fillId="0" borderId="0" xfId="0" applyFont="1" applyAlignment="1">
      <alignment horizontal="center"/>
    </xf>
    <xf numFmtId="0" fontId="22" fillId="0" borderId="26" xfId="0" applyFont="1" applyBorder="1" applyAlignment="1" applyProtection="1">
      <alignment horizontal="left" vertical="top"/>
      <protection locked="0"/>
    </xf>
    <xf numFmtId="0" fontId="22" fillId="0" borderId="27" xfId="0" applyFont="1" applyBorder="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0" borderId="29"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30" xfId="0" applyFont="1" applyBorder="1" applyAlignment="1" applyProtection="1">
      <alignment horizontal="left" vertical="top"/>
      <protection locked="0"/>
    </xf>
    <xf numFmtId="0" fontId="22" fillId="0" borderId="31" xfId="0" applyFont="1" applyBorder="1" applyAlignment="1" applyProtection="1">
      <alignment horizontal="left" vertical="top"/>
      <protection locked="0"/>
    </xf>
    <xf numFmtId="0" fontId="22" fillId="0" borderId="32" xfId="0" applyFont="1" applyBorder="1" applyAlignment="1" applyProtection="1">
      <alignment horizontal="left" vertical="top"/>
      <protection locked="0"/>
    </xf>
    <xf numFmtId="0" fontId="22" fillId="0" borderId="33" xfId="0" applyFont="1" applyBorder="1" applyAlignment="1" applyProtection="1">
      <alignment horizontal="left" vertical="top"/>
      <protection locked="0"/>
    </xf>
    <xf numFmtId="0" fontId="22" fillId="9" borderId="23" xfId="8" applyFont="1" applyBorder="1" applyAlignment="1">
      <alignment horizontal="center"/>
    </xf>
    <xf numFmtId="0" fontId="22" fillId="9" borderId="24" xfId="8" applyFont="1" applyBorder="1" applyAlignment="1">
      <alignment horizontal="center"/>
    </xf>
    <xf numFmtId="0" fontId="22" fillId="9" borderId="25" xfId="8" applyFont="1" applyBorder="1" applyAlignment="1">
      <alignment horizontal="center"/>
    </xf>
    <xf numFmtId="44" fontId="9" fillId="0" borderId="23" xfId="2" applyFont="1" applyBorder="1" applyAlignment="1" applyProtection="1">
      <alignment horizontal="left"/>
      <protection locked="0"/>
    </xf>
    <xf numFmtId="44" fontId="1" fillId="0" borderId="24" xfId="2" applyFont="1" applyBorder="1" applyAlignment="1" applyProtection="1">
      <alignment horizontal="left"/>
      <protection locked="0"/>
    </xf>
    <xf numFmtId="44" fontId="1" fillId="0" borderId="25" xfId="2" applyFont="1" applyBorder="1" applyAlignment="1" applyProtection="1">
      <alignment horizontal="left"/>
      <protection locked="0"/>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5" fillId="0" borderId="27" xfId="0" applyFont="1" applyBorder="1" applyAlignment="1">
      <alignment horizontal="center"/>
    </xf>
    <xf numFmtId="0" fontId="21" fillId="0" borderId="27" xfId="0" applyFont="1" applyBorder="1" applyAlignment="1">
      <alignment horizontal="center"/>
    </xf>
    <xf numFmtId="0" fontId="26" fillId="0" borderId="0" xfId="0" applyFont="1" applyAlignment="1">
      <alignment horizontal="center"/>
    </xf>
    <xf numFmtId="0" fontId="16" fillId="7" borderId="0" xfId="0" applyFont="1" applyFill="1" applyAlignment="1">
      <alignment horizont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28" fillId="7" borderId="0" xfId="0" applyFont="1" applyFill="1" applyAlignment="1">
      <alignment horizontal="left" vertical="center" wrapText="1"/>
    </xf>
    <xf numFmtId="0" fontId="28" fillId="7" borderId="22" xfId="0" applyFont="1" applyFill="1" applyBorder="1" applyAlignment="1">
      <alignment horizontal="left" vertical="center" wrapText="1"/>
    </xf>
    <xf numFmtId="37" fontId="12" fillId="11" borderId="16" xfId="1" applyNumberFormat="1" applyFont="1" applyFill="1" applyBorder="1" applyAlignment="1">
      <alignment horizontal="left" vertical="center" wrapText="1" indent="6"/>
    </xf>
    <xf numFmtId="37" fontId="12" fillId="11" borderId="17" xfId="1" applyNumberFormat="1" applyFont="1" applyFill="1" applyBorder="1" applyAlignment="1">
      <alignment horizontal="left" vertical="center" wrapText="1" indent="6"/>
    </xf>
    <xf numFmtId="0" fontId="19" fillId="7" borderId="15" xfId="0" applyFont="1" applyFill="1" applyBorder="1" applyAlignment="1">
      <alignment horizontal="center"/>
    </xf>
    <xf numFmtId="37" fontId="12" fillId="11" borderId="2" xfId="1" applyNumberFormat="1" applyFont="1" applyFill="1" applyBorder="1" applyAlignment="1">
      <alignment horizontal="left" vertical="center" wrapText="1" indent="6"/>
    </xf>
    <xf numFmtId="37" fontId="12" fillId="11" borderId="3" xfId="1" applyNumberFormat="1" applyFont="1" applyFill="1" applyBorder="1" applyAlignment="1">
      <alignment horizontal="left" vertical="center" wrapText="1" indent="6"/>
    </xf>
    <xf numFmtId="37" fontId="12" fillId="11" borderId="4" xfId="1" applyNumberFormat="1" applyFont="1" applyFill="1" applyBorder="1" applyAlignment="1">
      <alignment horizontal="left" vertical="center" wrapText="1" indent="6"/>
    </xf>
    <xf numFmtId="0" fontId="16" fillId="7" borderId="15" xfId="0" applyFont="1" applyFill="1" applyBorder="1" applyAlignment="1">
      <alignment horizontal="center"/>
    </xf>
    <xf numFmtId="37" fontId="12" fillId="11" borderId="2" xfId="1" applyNumberFormat="1" applyFont="1" applyFill="1" applyBorder="1" applyAlignment="1">
      <alignment horizontal="left" vertical="center" wrapText="1" indent="4"/>
    </xf>
    <xf numFmtId="37" fontId="12" fillId="11" borderId="4" xfId="1" applyNumberFormat="1" applyFont="1" applyFill="1" applyBorder="1" applyAlignment="1">
      <alignment horizontal="left" vertical="center" wrapText="1" indent="4"/>
    </xf>
    <xf numFmtId="0" fontId="20" fillId="8" borderId="16" xfId="0" applyFont="1" applyFill="1" applyBorder="1" applyAlignment="1">
      <alignment horizontal="center"/>
    </xf>
    <xf numFmtId="0" fontId="20" fillId="8" borderId="18" xfId="0" applyFont="1" applyFill="1" applyBorder="1" applyAlignment="1">
      <alignment horizontal="center"/>
    </xf>
    <xf numFmtId="37" fontId="11" fillId="11" borderId="16" xfId="1" applyNumberFormat="1" applyFont="1" applyFill="1" applyBorder="1" applyAlignment="1">
      <alignment horizontal="left" vertical="center" wrapText="1" indent="6"/>
    </xf>
    <xf numFmtId="37" fontId="11" fillId="11" borderId="17" xfId="1" applyNumberFormat="1" applyFont="1" applyFill="1" applyBorder="1" applyAlignment="1">
      <alignment horizontal="left" vertical="center" wrapText="1" indent="6"/>
    </xf>
    <xf numFmtId="0" fontId="8" fillId="7" borderId="0" xfId="0" applyFont="1" applyFill="1" applyAlignment="1">
      <alignment horizontal="left" vertical="top" wrapText="1"/>
    </xf>
    <xf numFmtId="0" fontId="24" fillId="7" borderId="0" xfId="9" applyFill="1" applyAlignment="1">
      <alignment horizontal="left"/>
    </xf>
    <xf numFmtId="0" fontId="20" fillId="8" borderId="2" xfId="0" applyFont="1" applyFill="1" applyBorder="1" applyAlignment="1">
      <alignment horizontal="center"/>
    </xf>
    <xf numFmtId="0" fontId="20" fillId="8" borderId="4" xfId="0" applyFont="1" applyFill="1" applyBorder="1" applyAlignment="1">
      <alignment horizontal="center"/>
    </xf>
    <xf numFmtId="165" fontId="4" fillId="5" borderId="19" xfId="0" applyNumberFormat="1" applyFont="1" applyFill="1" applyBorder="1" applyAlignment="1">
      <alignment horizontal="center" vertical="center" wrapText="1"/>
    </xf>
    <xf numFmtId="165" fontId="4" fillId="5" borderId="15" xfId="0" applyNumberFormat="1" applyFont="1" applyFill="1" applyBorder="1" applyAlignment="1">
      <alignment horizontal="center" vertical="center" wrapText="1"/>
    </xf>
    <xf numFmtId="165" fontId="29" fillId="5" borderId="0" xfId="0" applyNumberFormat="1" applyFont="1" applyFill="1" applyAlignment="1">
      <alignment horizontal="center" vertical="center" wrapText="1"/>
    </xf>
    <xf numFmtId="0" fontId="34" fillId="4" borderId="2" xfId="0" applyFont="1" applyFill="1" applyBorder="1" applyAlignment="1">
      <alignment horizontal="center" wrapText="1"/>
    </xf>
    <xf numFmtId="0" fontId="34" fillId="4" borderId="3" xfId="0" applyFont="1" applyFill="1" applyBorder="1" applyAlignment="1">
      <alignment horizontal="center" wrapText="1"/>
    </xf>
    <xf numFmtId="0" fontId="34" fillId="4" borderId="4" xfId="0" applyFont="1" applyFill="1" applyBorder="1" applyAlignment="1">
      <alignment horizontal="center" wrapText="1"/>
    </xf>
  </cellXfs>
  <cellStyles count="10">
    <cellStyle name="20% - Accent1" xfId="8" builtinId="30"/>
    <cellStyle name="Calculation" xfId="4" builtinId="22"/>
    <cellStyle name="Comma" xfId="1" builtinId="3"/>
    <cellStyle name="Currency" xfId="2" builtinId="4"/>
    <cellStyle name="Currency 2" xfId="7" xr:uid="{713CE9B9-05FE-4DF7-99FD-F7DD64391E24}"/>
    <cellStyle name="Hyperlink" xfId="9" builtinId="8"/>
    <cellStyle name="Normal" xfId="0" builtinId="0"/>
    <cellStyle name="Normal 2" xfId="5" xr:uid="{BC824221-772B-4850-8F9E-4269E78384B9}"/>
    <cellStyle name="Percent" xfId="3" builtinId="5"/>
    <cellStyle name="Percent 2" xfId="6" xr:uid="{9C2E7986-7E70-49DA-A8A4-4D6343B961EA}"/>
  </cellStyles>
  <dxfs count="112">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
      <numFmt numFmtId="167" formatCode="[$£-809]#,##0"/>
    </dxf>
    <dxf>
      <numFmt numFmtId="168" formatCode="[$€-2]\ #,##0"/>
    </dxf>
  </dxfs>
  <tableStyles count="0" defaultTableStyle="TableStyleMedium2" defaultPivotStyle="PivotStyleLight16"/>
  <colors>
    <mruColors>
      <color rgb="FFFDC015"/>
      <color rgb="FFFFFF81"/>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Data Variables'!D14" lockText="1" noThreeD="1"/>
</file>

<file path=xl/ctrlProps/ctrlProp10.xml><?xml version="1.0" encoding="utf-8"?>
<formControlPr xmlns="http://schemas.microsoft.com/office/spreadsheetml/2009/9/main" objectType="CheckBox" fmlaLink="'Data Variables'!D10" lockText="1" noThreeD="1"/>
</file>

<file path=xl/ctrlProps/ctrlProp11.xml><?xml version="1.0" encoding="utf-8"?>
<formControlPr xmlns="http://schemas.microsoft.com/office/spreadsheetml/2009/9/main" objectType="CheckBox" fmlaLink="'Data Variables'!D20" lockText="1" noThreeD="1"/>
</file>

<file path=xl/ctrlProps/ctrlProp12.xml><?xml version="1.0" encoding="utf-8"?>
<formControlPr xmlns="http://schemas.microsoft.com/office/spreadsheetml/2009/9/main" objectType="CheckBox" fmlaLink="'Data Variables'!D16" lockText="1" noThreeD="1"/>
</file>

<file path=xl/ctrlProps/ctrlProp13.xml><?xml version="1.0" encoding="utf-8"?>
<formControlPr xmlns="http://schemas.microsoft.com/office/spreadsheetml/2009/9/main" objectType="CheckBox" fmlaLink="'Data Variables'!D17" lockText="1" noThreeD="1"/>
</file>

<file path=xl/ctrlProps/ctrlProp14.xml><?xml version="1.0" encoding="utf-8"?>
<formControlPr xmlns="http://schemas.microsoft.com/office/spreadsheetml/2009/9/main" objectType="CheckBox" fmlaLink="'Data Variables'!D19" lockText="1" noThreeD="1"/>
</file>

<file path=xl/ctrlProps/ctrlProp2.xml><?xml version="1.0" encoding="utf-8"?>
<formControlPr xmlns="http://schemas.microsoft.com/office/spreadsheetml/2009/9/main" objectType="CheckBox" fmlaLink="'Data Variables'!D13" lockText="1" noThreeD="1"/>
</file>

<file path=xl/ctrlProps/ctrlProp3.xml><?xml version="1.0" encoding="utf-8"?>
<formControlPr xmlns="http://schemas.microsoft.com/office/spreadsheetml/2009/9/main" objectType="CheckBox" fmlaLink="'Data Variables'!D11" lockText="1" noThreeD="1"/>
</file>

<file path=xl/ctrlProps/ctrlProp4.xml><?xml version="1.0" encoding="utf-8"?>
<formControlPr xmlns="http://schemas.microsoft.com/office/spreadsheetml/2009/9/main" objectType="CheckBox" fmlaLink="'Data Variables'!D15" lockText="1" noThreeD="1"/>
</file>

<file path=xl/ctrlProps/ctrlProp5.xml><?xml version="1.0" encoding="utf-8"?>
<formControlPr xmlns="http://schemas.microsoft.com/office/spreadsheetml/2009/9/main" objectType="CheckBox" fmlaLink="'Data Variables'!D5" lockText="1" noThreeD="1"/>
</file>

<file path=xl/ctrlProps/ctrlProp6.xml><?xml version="1.0" encoding="utf-8"?>
<formControlPr xmlns="http://schemas.microsoft.com/office/spreadsheetml/2009/9/main" objectType="CheckBox" fmlaLink="'Data Variables'!D6" lockText="1" noThreeD="1"/>
</file>

<file path=xl/ctrlProps/ctrlProp7.xml><?xml version="1.0" encoding="utf-8"?>
<formControlPr xmlns="http://schemas.microsoft.com/office/spreadsheetml/2009/9/main" objectType="CheckBox" fmlaLink="'Data Variables'!D8" lockText="1" noThreeD="1"/>
</file>

<file path=xl/ctrlProps/ctrlProp8.xml><?xml version="1.0" encoding="utf-8"?>
<formControlPr xmlns="http://schemas.microsoft.com/office/spreadsheetml/2009/9/main" objectType="CheckBox" fmlaLink="'Data Variables'!D12" lockText="1" noThreeD="1"/>
</file>

<file path=xl/ctrlProps/ctrlProp9.xml><?xml version="1.0" encoding="utf-8"?>
<formControlPr xmlns="http://schemas.microsoft.com/office/spreadsheetml/2009/9/main" objectType="CheckBox" fmlaLink="'Data Variables'!D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112395</xdr:colOff>
      <xdr:row>0</xdr:row>
      <xdr:rowOff>146687</xdr:rowOff>
    </xdr:from>
    <xdr:to>
      <xdr:col>3</xdr:col>
      <xdr:colOff>129541</xdr:colOff>
      <xdr:row>6</xdr:row>
      <xdr:rowOff>25505</xdr:rowOff>
    </xdr:to>
    <xdr:pic>
      <xdr:nvPicPr>
        <xdr:cNvPr id="2" name="Picture 1" descr="EP_Logo_2015_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 y="146687"/>
          <a:ext cx="2226946" cy="1021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0</xdr:row>
      <xdr:rowOff>121920</xdr:rowOff>
    </xdr:from>
    <xdr:to>
      <xdr:col>11</xdr:col>
      <xdr:colOff>630574</xdr:colOff>
      <xdr:row>6</xdr:row>
      <xdr:rowOff>83820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4300" y="121920"/>
          <a:ext cx="1945024"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13</xdr:row>
          <xdr:rowOff>50800</xdr:rowOff>
        </xdr:from>
        <xdr:to>
          <xdr:col>6</xdr:col>
          <xdr:colOff>0</xdr:colOff>
          <xdr:row>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xdr:row>
          <xdr:rowOff>50800</xdr:rowOff>
        </xdr:from>
        <xdr:to>
          <xdr:col>6</xdr:col>
          <xdr:colOff>0</xdr:colOff>
          <xdr:row>12</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31750</xdr:rowOff>
        </xdr:from>
        <xdr:to>
          <xdr:col>6</xdr:col>
          <xdr:colOff>0</xdr:colOff>
          <xdr:row>10</xdr:row>
          <xdr:rowOff>381000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31750</xdr:rowOff>
        </xdr:from>
        <xdr:to>
          <xdr:col>6</xdr:col>
          <xdr:colOff>0</xdr:colOff>
          <xdr:row>14</xdr:row>
          <xdr:rowOff>381000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2</xdr:row>
          <xdr:rowOff>31750</xdr:rowOff>
        </xdr:from>
        <xdr:to>
          <xdr:col>6</xdr:col>
          <xdr:colOff>0</xdr:colOff>
          <xdr:row>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3</xdr:row>
          <xdr:rowOff>31750</xdr:rowOff>
        </xdr:from>
        <xdr:to>
          <xdr:col>6</xdr:col>
          <xdr:colOff>0</xdr:colOff>
          <xdr:row>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31750</xdr:rowOff>
        </xdr:from>
        <xdr:to>
          <xdr:col>6</xdr:col>
          <xdr:colOff>0</xdr:colOff>
          <xdr:row>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11</xdr:row>
          <xdr:rowOff>31750</xdr:rowOff>
        </xdr:from>
        <xdr:to>
          <xdr:col>6</xdr:col>
          <xdr:colOff>0</xdr:colOff>
          <xdr:row>12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31750</xdr:rowOff>
        </xdr:from>
        <xdr:to>
          <xdr:col>6</xdr:col>
          <xdr:colOff>0</xdr:colOff>
          <xdr:row>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31750</xdr:rowOff>
        </xdr:from>
        <xdr:to>
          <xdr:col>6</xdr:col>
          <xdr:colOff>0</xdr:colOff>
          <xdr:row>10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19</xdr:row>
          <xdr:rowOff>69850</xdr:rowOff>
        </xdr:from>
        <xdr:to>
          <xdr:col>5</xdr:col>
          <xdr:colOff>895350</xdr:colOff>
          <xdr:row>19</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31750</xdr:rowOff>
        </xdr:from>
        <xdr:to>
          <xdr:col>6</xdr:col>
          <xdr:colOff>0</xdr:colOff>
          <xdr:row>15</xdr:row>
          <xdr:rowOff>381000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31750</xdr:rowOff>
        </xdr:from>
        <xdr:to>
          <xdr:col>6</xdr:col>
          <xdr:colOff>0</xdr:colOff>
          <xdr:row>16</xdr:row>
          <xdr:rowOff>381000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133350</xdr:colOff>
      <xdr:row>0</xdr:row>
      <xdr:rowOff>101600</xdr:rowOff>
    </xdr:from>
    <xdr:to>
      <xdr:col>15</xdr:col>
      <xdr:colOff>371318</xdr:colOff>
      <xdr:row>4</xdr:row>
      <xdr:rowOff>92075</xdr:rowOff>
    </xdr:to>
    <xdr:pic>
      <xdr:nvPicPr>
        <xdr:cNvPr id="15" name="Picture 14" descr="Our Products | Eagle Point Software | When Efficiency Matters">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7650" y="101600"/>
          <a:ext cx="2800193"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18</xdr:row>
          <xdr:rowOff>0</xdr:rowOff>
        </xdr:from>
        <xdr:to>
          <xdr:col>3</xdr:col>
          <xdr:colOff>1568450</xdr:colOff>
          <xdr:row>18</xdr:row>
          <xdr:rowOff>387350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eaglepoint.com/contentcatalo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D602-F4D9-425C-A35A-B8BC5A98C862}">
  <sheetPr>
    <tabColor rgb="FF92D050"/>
  </sheetPr>
  <dimension ref="A8:L45"/>
  <sheetViews>
    <sheetView showGridLines="0" workbookViewId="0">
      <selection activeCell="A10" sqref="A10:L28"/>
    </sheetView>
  </sheetViews>
  <sheetFormatPr defaultColWidth="8.81640625" defaultRowHeight="14.5" x14ac:dyDescent="0.35"/>
  <cols>
    <col min="1" max="1" width="19.81640625" customWidth="1"/>
    <col min="2" max="2" width="6" customWidth="1"/>
    <col min="3" max="3" width="7.26953125" customWidth="1"/>
    <col min="4" max="4" width="5.26953125" bestFit="1" customWidth="1"/>
    <col min="5" max="5" width="0.453125" customWidth="1"/>
    <col min="6" max="6" width="7.453125" customWidth="1"/>
    <col min="7" max="7" width="9.1796875" customWidth="1"/>
    <col min="8" max="8" width="4.26953125" customWidth="1"/>
    <col min="9" max="9" width="3.81640625" customWidth="1"/>
    <col min="10" max="10" width="7.81640625" customWidth="1"/>
    <col min="11" max="11" width="7.1796875" customWidth="1"/>
    <col min="12" max="12" width="15.1796875" customWidth="1"/>
  </cols>
  <sheetData>
    <row r="8" spans="1:12" ht="20" x14ac:dyDescent="0.35">
      <c r="A8" s="79" t="s">
        <v>13</v>
      </c>
      <c r="B8" s="79"/>
      <c r="C8" s="79"/>
      <c r="D8" s="79"/>
      <c r="E8" s="79"/>
      <c r="F8" s="79"/>
      <c r="G8" s="79"/>
      <c r="H8" s="79"/>
      <c r="I8" s="79"/>
      <c r="J8" s="79"/>
      <c r="K8" s="79"/>
      <c r="L8" s="79"/>
    </row>
    <row r="10" spans="1:12" x14ac:dyDescent="0.35">
      <c r="A10" s="25" t="s">
        <v>14</v>
      </c>
      <c r="B10" s="80"/>
      <c r="C10" s="77"/>
      <c r="D10" s="77"/>
      <c r="E10" s="77"/>
      <c r="F10" s="77"/>
      <c r="G10" s="77"/>
      <c r="H10" s="77"/>
      <c r="I10" s="77"/>
      <c r="J10" s="77"/>
      <c r="K10" s="77"/>
      <c r="L10" s="78"/>
    </row>
    <row r="11" spans="1:12" x14ac:dyDescent="0.35">
      <c r="A11" s="81"/>
      <c r="B11" s="82"/>
      <c r="C11" s="82"/>
      <c r="D11" s="82"/>
      <c r="E11" s="82"/>
      <c r="F11" s="82"/>
      <c r="G11" s="82"/>
      <c r="H11" s="82"/>
      <c r="I11" s="82"/>
      <c r="J11" s="82"/>
      <c r="K11" s="82"/>
      <c r="L11" s="83"/>
    </row>
    <row r="12" spans="1:12" x14ac:dyDescent="0.35">
      <c r="A12" s="25" t="s">
        <v>15</v>
      </c>
      <c r="B12" s="84"/>
      <c r="C12" s="77"/>
      <c r="D12" s="77"/>
      <c r="E12" s="77"/>
      <c r="F12" s="77"/>
      <c r="G12" s="77"/>
      <c r="H12" s="77"/>
      <c r="I12" s="77"/>
      <c r="J12" s="77"/>
      <c r="K12" s="77"/>
      <c r="L12" s="78"/>
    </row>
    <row r="13" spans="1:12" x14ac:dyDescent="0.35">
      <c r="A13" s="25" t="s">
        <v>16</v>
      </c>
      <c r="B13" s="84"/>
      <c r="C13" s="77"/>
      <c r="D13" s="77"/>
      <c r="E13" s="77"/>
      <c r="F13" s="77"/>
      <c r="G13" s="77"/>
      <c r="H13" s="77"/>
      <c r="I13" s="77"/>
      <c r="J13" s="77"/>
      <c r="K13" s="77"/>
      <c r="L13" s="78"/>
    </row>
    <row r="14" spans="1:12" x14ac:dyDescent="0.35">
      <c r="A14" s="85"/>
      <c r="B14" s="86"/>
      <c r="C14" s="86"/>
      <c r="D14" s="86"/>
      <c r="E14" s="86"/>
      <c r="F14" s="86"/>
      <c r="G14" s="86"/>
      <c r="H14" s="86"/>
      <c r="I14" s="86"/>
      <c r="J14" s="86"/>
      <c r="K14" s="86"/>
      <c r="L14" s="87"/>
    </row>
    <row r="15" spans="1:12" x14ac:dyDescent="0.35">
      <c r="A15" s="25" t="s">
        <v>17</v>
      </c>
      <c r="B15" s="84"/>
      <c r="C15" s="77"/>
      <c r="D15" s="77"/>
      <c r="E15" s="77"/>
      <c r="F15" s="77"/>
      <c r="G15" s="77"/>
      <c r="H15" s="77"/>
      <c r="I15" s="77"/>
      <c r="J15" s="77"/>
      <c r="K15" s="77"/>
      <c r="L15" s="78"/>
    </row>
    <row r="16" spans="1:12" x14ac:dyDescent="0.35">
      <c r="A16" s="25" t="s">
        <v>18</v>
      </c>
      <c r="B16" s="84"/>
      <c r="C16" s="77"/>
      <c r="D16" s="77"/>
      <c r="E16" s="77"/>
      <c r="F16" s="77"/>
      <c r="G16" s="77"/>
      <c r="H16" s="77"/>
      <c r="I16" s="77"/>
      <c r="J16" s="77"/>
      <c r="K16" s="77"/>
      <c r="L16" s="78"/>
    </row>
    <row r="17" spans="1:12" x14ac:dyDescent="0.35">
      <c r="A17" s="25" t="s">
        <v>19</v>
      </c>
      <c r="B17" s="84"/>
      <c r="C17" s="77"/>
      <c r="D17" s="77"/>
      <c r="E17" s="77"/>
      <c r="F17" s="77"/>
      <c r="G17" s="77"/>
      <c r="H17" s="77"/>
      <c r="I17" s="77"/>
      <c r="J17" s="77"/>
      <c r="K17" s="77"/>
      <c r="L17" s="78"/>
    </row>
    <row r="18" spans="1:12" x14ac:dyDescent="0.35">
      <c r="A18" s="25" t="s">
        <v>20</v>
      </c>
      <c r="B18" s="84"/>
      <c r="C18" s="77"/>
      <c r="D18" s="77"/>
      <c r="E18" s="77"/>
      <c r="F18" s="77"/>
      <c r="G18" s="77"/>
      <c r="H18" s="77"/>
      <c r="I18" s="77"/>
      <c r="J18" s="77"/>
      <c r="K18" s="77"/>
      <c r="L18" s="78"/>
    </row>
    <row r="19" spans="1:12" x14ac:dyDescent="0.35">
      <c r="A19" s="85"/>
      <c r="B19" s="86"/>
      <c r="C19" s="86"/>
      <c r="D19" s="86"/>
      <c r="E19" s="86"/>
      <c r="F19" s="86"/>
      <c r="G19" s="86"/>
      <c r="H19" s="86"/>
      <c r="I19" s="86"/>
      <c r="J19" s="86"/>
      <c r="K19" s="86"/>
      <c r="L19" s="87"/>
    </row>
    <row r="20" spans="1:12" x14ac:dyDescent="0.35">
      <c r="A20" s="25" t="s">
        <v>21</v>
      </c>
      <c r="B20" s="76"/>
      <c r="C20" s="77"/>
      <c r="D20" s="77"/>
      <c r="E20" s="77"/>
      <c r="F20" s="77"/>
      <c r="G20" s="77"/>
      <c r="H20" s="77"/>
      <c r="I20" s="77"/>
      <c r="J20" s="77"/>
      <c r="K20" s="77"/>
      <c r="L20" s="78"/>
    </row>
    <row r="21" spans="1:12" x14ac:dyDescent="0.35">
      <c r="A21" s="25" t="s">
        <v>22</v>
      </c>
      <c r="B21" s="84"/>
      <c r="C21" s="77"/>
      <c r="D21" s="77"/>
      <c r="E21" s="77"/>
      <c r="F21" s="77"/>
      <c r="G21" s="77"/>
      <c r="H21" s="77"/>
      <c r="I21" s="77"/>
      <c r="J21" s="77"/>
      <c r="K21" s="77"/>
      <c r="L21" s="78"/>
    </row>
    <row r="22" spans="1:12" x14ac:dyDescent="0.35">
      <c r="A22" s="85"/>
      <c r="B22" s="86"/>
      <c r="C22" s="86"/>
      <c r="D22" s="86"/>
      <c r="E22" s="86"/>
      <c r="F22" s="86"/>
      <c r="G22" s="86"/>
      <c r="H22" s="86"/>
      <c r="I22" s="86"/>
      <c r="J22" s="86"/>
      <c r="K22" s="86"/>
      <c r="L22" s="87"/>
    </row>
    <row r="23" spans="1:12" x14ac:dyDescent="0.35">
      <c r="A23" s="25" t="s">
        <v>23</v>
      </c>
      <c r="B23" s="84"/>
      <c r="C23" s="77"/>
      <c r="D23" s="77"/>
      <c r="E23" s="77"/>
      <c r="F23" s="77"/>
      <c r="G23" s="77"/>
      <c r="H23" s="77"/>
      <c r="I23" s="77"/>
      <c r="J23" s="77"/>
      <c r="K23" s="77"/>
      <c r="L23" s="78"/>
    </row>
    <row r="24" spans="1:12" x14ac:dyDescent="0.35">
      <c r="A24" s="25" t="s">
        <v>24</v>
      </c>
      <c r="B24" s="84"/>
      <c r="C24" s="77"/>
      <c r="D24" s="77"/>
      <c r="E24" s="77"/>
      <c r="F24" s="77"/>
      <c r="G24" s="77"/>
      <c r="H24" s="77"/>
      <c r="I24" s="77"/>
      <c r="J24" s="77"/>
      <c r="K24" s="77"/>
      <c r="L24" s="78"/>
    </row>
    <row r="25" spans="1:12" x14ac:dyDescent="0.35">
      <c r="A25" s="26"/>
      <c r="B25" s="27"/>
      <c r="C25" s="27"/>
      <c r="D25" s="27"/>
      <c r="E25" s="27"/>
      <c r="F25" s="27"/>
      <c r="G25" s="27"/>
      <c r="H25" s="27"/>
      <c r="I25" s="27"/>
      <c r="J25" s="27"/>
      <c r="K25" s="27"/>
      <c r="L25" s="28"/>
    </row>
    <row r="26" spans="1:12" x14ac:dyDescent="0.35">
      <c r="A26" s="89" t="s">
        <v>25</v>
      </c>
      <c r="B26" s="90"/>
      <c r="C26" s="90"/>
      <c r="D26" s="90"/>
      <c r="E26" s="90"/>
      <c r="F26" s="91"/>
      <c r="G26" s="98" t="s">
        <v>26</v>
      </c>
      <c r="H26" s="99"/>
      <c r="I26" s="100"/>
      <c r="J26" s="84"/>
      <c r="K26" s="77"/>
      <c r="L26" s="77"/>
    </row>
    <row r="27" spans="1:12" x14ac:dyDescent="0.35">
      <c r="A27" s="92"/>
      <c r="B27" s="93"/>
      <c r="C27" s="93"/>
      <c r="D27" s="93"/>
      <c r="E27" s="93"/>
      <c r="F27" s="94"/>
      <c r="G27" s="85"/>
      <c r="H27" s="86"/>
      <c r="I27" s="86"/>
      <c r="J27" s="86"/>
      <c r="K27" s="86"/>
      <c r="L27" s="87"/>
    </row>
    <row r="28" spans="1:12" x14ac:dyDescent="0.35">
      <c r="A28" s="95"/>
      <c r="B28" s="96"/>
      <c r="C28" s="96"/>
      <c r="D28" s="96"/>
      <c r="E28" s="96"/>
      <c r="F28" s="97"/>
      <c r="G28" s="98" t="s">
        <v>27</v>
      </c>
      <c r="H28" s="99"/>
      <c r="I28" s="100"/>
      <c r="J28" s="101" t="s">
        <v>56</v>
      </c>
      <c r="K28" s="102"/>
      <c r="L28" s="103"/>
    </row>
    <row r="29" spans="1:12" x14ac:dyDescent="0.35">
      <c r="A29" s="29"/>
      <c r="B29" s="30"/>
      <c r="C29" s="30"/>
      <c r="D29" s="30"/>
      <c r="E29" s="30"/>
      <c r="F29" s="30"/>
      <c r="G29" s="30"/>
      <c r="H29" s="30"/>
      <c r="I29" s="30"/>
      <c r="J29" s="30"/>
      <c r="K29" s="30"/>
      <c r="L29" s="31"/>
    </row>
    <row r="30" spans="1:12" ht="7.5" customHeight="1" x14ac:dyDescent="0.35">
      <c r="A30" s="32"/>
      <c r="B30" s="33"/>
      <c r="C30" s="33"/>
      <c r="D30" s="33"/>
      <c r="E30" s="33"/>
      <c r="F30" s="33"/>
      <c r="G30" s="33"/>
      <c r="H30" s="33"/>
      <c r="I30" s="33"/>
      <c r="J30" s="33"/>
      <c r="K30" s="33"/>
      <c r="L30" s="34"/>
    </row>
    <row r="31" spans="1:12" x14ac:dyDescent="0.35">
      <c r="A31" s="35" t="s">
        <v>57</v>
      </c>
      <c r="L31" s="36"/>
    </row>
    <row r="32" spans="1:12" ht="37.5" customHeight="1" x14ac:dyDescent="0.35">
      <c r="A32" s="104" t="s">
        <v>33</v>
      </c>
      <c r="B32" s="105"/>
      <c r="C32" s="105"/>
      <c r="D32" s="105"/>
      <c r="E32" s="105"/>
      <c r="F32" s="105"/>
      <c r="G32" s="105"/>
      <c r="H32" s="105"/>
      <c r="I32" s="105"/>
      <c r="J32" s="105"/>
      <c r="K32" s="105"/>
      <c r="L32" s="106"/>
    </row>
    <row r="33" spans="1:12" x14ac:dyDescent="0.35">
      <c r="A33" s="107" t="s">
        <v>28</v>
      </c>
      <c r="B33" s="108"/>
      <c r="C33" s="108"/>
      <c r="D33" s="108"/>
      <c r="E33" s="108"/>
      <c r="F33" s="108"/>
      <c r="G33" s="108"/>
      <c r="H33" s="108"/>
      <c r="I33" s="108"/>
      <c r="J33" s="108"/>
      <c r="K33" s="108"/>
      <c r="L33" s="108"/>
    </row>
    <row r="35" spans="1:12" ht="18.5" x14ac:dyDescent="0.45">
      <c r="A35" s="109" t="s">
        <v>29</v>
      </c>
      <c r="B35" s="109"/>
      <c r="C35" s="109"/>
      <c r="D35" s="109"/>
      <c r="E35" s="109"/>
      <c r="F35" s="109"/>
      <c r="G35" s="109"/>
      <c r="H35" s="109"/>
      <c r="I35" s="109"/>
      <c r="J35" s="109"/>
      <c r="K35" s="109"/>
      <c r="L35" s="109"/>
    </row>
    <row r="42" spans="1:12" x14ac:dyDescent="0.35">
      <c r="A42" s="88" t="s">
        <v>30</v>
      </c>
      <c r="B42" s="88"/>
      <c r="C42" s="88"/>
      <c r="D42" s="88"/>
      <c r="E42" s="88"/>
      <c r="F42" s="88"/>
      <c r="G42" s="88"/>
      <c r="H42" s="88"/>
      <c r="I42" s="88"/>
      <c r="J42" s="88"/>
      <c r="K42" s="88"/>
      <c r="L42" s="88"/>
    </row>
    <row r="43" spans="1:12" x14ac:dyDescent="0.35">
      <c r="A43" s="88" t="s">
        <v>31</v>
      </c>
      <c r="B43" s="88"/>
      <c r="C43" s="88"/>
      <c r="D43" s="88"/>
      <c r="E43" s="88"/>
      <c r="F43" s="88"/>
      <c r="G43" s="88"/>
      <c r="H43" s="88"/>
      <c r="I43" s="88"/>
      <c r="J43" s="88"/>
      <c r="K43" s="88"/>
      <c r="L43" s="88"/>
    </row>
    <row r="44" spans="1:12" x14ac:dyDescent="0.35">
      <c r="K44" s="37"/>
      <c r="L44" s="38" t="s">
        <v>32</v>
      </c>
    </row>
    <row r="45" spans="1:12" x14ac:dyDescent="0.35">
      <c r="K45" s="37"/>
      <c r="L45" s="38" t="s">
        <v>34</v>
      </c>
    </row>
  </sheetData>
  <sheetProtection selectLockedCells="1"/>
  <mergeCells count="27">
    <mergeCell ref="A43:L43"/>
    <mergeCell ref="B21:L21"/>
    <mergeCell ref="A22:L22"/>
    <mergeCell ref="B23:L23"/>
    <mergeCell ref="B24:L24"/>
    <mergeCell ref="A26:F28"/>
    <mergeCell ref="G26:I26"/>
    <mergeCell ref="J26:L26"/>
    <mergeCell ref="G27:L27"/>
    <mergeCell ref="G28:I28"/>
    <mergeCell ref="J28:L28"/>
    <mergeCell ref="A32:L32"/>
    <mergeCell ref="A33:L33"/>
    <mergeCell ref="A35:L35"/>
    <mergeCell ref="A42:L42"/>
    <mergeCell ref="B20:L20"/>
    <mergeCell ref="A8:L8"/>
    <mergeCell ref="B10:L10"/>
    <mergeCell ref="A11:L11"/>
    <mergeCell ref="B12:L12"/>
    <mergeCell ref="B13:L13"/>
    <mergeCell ref="A14:L14"/>
    <mergeCell ref="B15:L15"/>
    <mergeCell ref="B16:L16"/>
    <mergeCell ref="B17:L17"/>
    <mergeCell ref="B18:L18"/>
    <mergeCell ref="A19:L19"/>
  </mergeCells>
  <pageMargins left="0.39369969378827646" right="0.39369969378827646" top="0.59369969378827647" bottom="0.39369969378827646" header="0.39369969378827646" footer="0.39369969378827646"/>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3A539-C58E-4C5D-9756-0317ADFFA180}">
  <dimension ref="A1:F5"/>
  <sheetViews>
    <sheetView workbookViewId="0">
      <selection activeCell="C6" sqref="C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5</v>
      </c>
      <c r="B1" s="133"/>
      <c r="C1" s="133"/>
      <c r="D1" s="134" t="s">
        <v>53</v>
      </c>
      <c r="E1" s="134"/>
      <c r="F1" s="43">
        <v>0.25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3">
        <v>0</v>
      </c>
      <c r="C4" s="9">
        <v>0</v>
      </c>
    </row>
    <row r="5" spans="1:6" x14ac:dyDescent="0.35">
      <c r="A5" s="3" t="s">
        <v>55</v>
      </c>
      <c r="B5" s="3">
        <v>20</v>
      </c>
      <c r="C5" s="9">
        <f>B5*(1-$F$1)</f>
        <v>15</v>
      </c>
    </row>
  </sheetData>
  <mergeCells count="2">
    <mergeCell ref="A1:C1"/>
    <mergeCell ref="D1:E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98CD-ED5E-4382-8C76-F34978DC7D99}">
  <dimension ref="A1:F254"/>
  <sheetViews>
    <sheetView zoomScaleNormal="100" workbookViewId="0">
      <selection activeCell="A4" sqref="A4"/>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10</v>
      </c>
      <c r="B1" s="133"/>
      <c r="C1" s="133"/>
      <c r="D1" s="134" t="s">
        <v>53</v>
      </c>
      <c r="E1" s="134"/>
      <c r="F1" s="43">
        <v>0.2</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3">
        <v>0</v>
      </c>
      <c r="C4" s="9">
        <v>0</v>
      </c>
    </row>
    <row r="5" spans="1:6" ht="17.149999999999999" customHeight="1" x14ac:dyDescent="0.35">
      <c r="A5" s="3">
        <v>1</v>
      </c>
      <c r="B5" s="3">
        <v>37.481250000000003</v>
      </c>
      <c r="C5" s="9">
        <f>B5*(1-$F$1)</f>
        <v>29.985000000000003</v>
      </c>
    </row>
    <row r="6" spans="1:6" x14ac:dyDescent="0.35">
      <c r="A6" s="3">
        <v>2</v>
      </c>
      <c r="B6" s="3">
        <v>37.481250000000003</v>
      </c>
      <c r="C6" s="9">
        <f t="shared" ref="C6:C69" si="0">B6*(1-$F$1)</f>
        <v>29.985000000000003</v>
      </c>
    </row>
    <row r="7" spans="1:6" x14ac:dyDescent="0.35">
      <c r="A7" s="3">
        <v>3</v>
      </c>
      <c r="B7" s="3">
        <v>37.481250000000003</v>
      </c>
      <c r="C7" s="9">
        <f t="shared" si="0"/>
        <v>29.985000000000003</v>
      </c>
    </row>
    <row r="8" spans="1:6" x14ac:dyDescent="0.35">
      <c r="A8" s="3">
        <v>4</v>
      </c>
      <c r="B8" s="3">
        <v>37.481250000000003</v>
      </c>
      <c r="C8" s="9">
        <f t="shared" si="0"/>
        <v>29.985000000000003</v>
      </c>
    </row>
    <row r="9" spans="1:6" x14ac:dyDescent="0.35">
      <c r="A9" s="3">
        <v>5</v>
      </c>
      <c r="B9" s="3">
        <v>37.481250000000003</v>
      </c>
      <c r="C9" s="9">
        <f t="shared" si="0"/>
        <v>29.985000000000003</v>
      </c>
    </row>
    <row r="10" spans="1:6" x14ac:dyDescent="0.35">
      <c r="A10" s="3">
        <v>6</v>
      </c>
      <c r="B10" s="3">
        <v>37.481250000000003</v>
      </c>
      <c r="C10" s="9">
        <f t="shared" si="0"/>
        <v>29.985000000000003</v>
      </c>
    </row>
    <row r="11" spans="1:6" x14ac:dyDescent="0.35">
      <c r="A11" s="3">
        <v>7</v>
      </c>
      <c r="B11" s="3">
        <v>37.481250000000003</v>
      </c>
      <c r="C11" s="9">
        <f t="shared" si="0"/>
        <v>29.985000000000003</v>
      </c>
    </row>
    <row r="12" spans="1:6" x14ac:dyDescent="0.35">
      <c r="A12" s="3">
        <v>8</v>
      </c>
      <c r="B12" s="3">
        <v>37.481250000000003</v>
      </c>
      <c r="C12" s="9">
        <f t="shared" si="0"/>
        <v>29.985000000000003</v>
      </c>
    </row>
    <row r="13" spans="1:6" x14ac:dyDescent="0.35">
      <c r="A13" s="3">
        <v>9</v>
      </c>
      <c r="B13" s="3">
        <v>37.481250000000003</v>
      </c>
      <c r="C13" s="9">
        <f t="shared" si="0"/>
        <v>29.985000000000003</v>
      </c>
    </row>
    <row r="14" spans="1:6" x14ac:dyDescent="0.35">
      <c r="A14" s="3">
        <v>10</v>
      </c>
      <c r="B14" s="3">
        <v>37.481250000000003</v>
      </c>
      <c r="C14" s="9">
        <f t="shared" si="0"/>
        <v>29.985000000000003</v>
      </c>
    </row>
    <row r="15" spans="1:6" x14ac:dyDescent="0.35">
      <c r="A15" s="3">
        <v>11</v>
      </c>
      <c r="B15" s="3">
        <v>37.481250000000003</v>
      </c>
      <c r="C15" s="9">
        <f t="shared" si="0"/>
        <v>29.985000000000003</v>
      </c>
    </row>
    <row r="16" spans="1:6" x14ac:dyDescent="0.35">
      <c r="A16" s="3">
        <v>12</v>
      </c>
      <c r="B16" s="3">
        <v>37.481250000000003</v>
      </c>
      <c r="C16" s="9">
        <f t="shared" si="0"/>
        <v>29.985000000000003</v>
      </c>
    </row>
    <row r="17" spans="1:3" x14ac:dyDescent="0.35">
      <c r="A17" s="3">
        <v>13</v>
      </c>
      <c r="B17" s="3">
        <v>37.481250000000003</v>
      </c>
      <c r="C17" s="9">
        <f t="shared" si="0"/>
        <v>29.985000000000003</v>
      </c>
    </row>
    <row r="18" spans="1:3" x14ac:dyDescent="0.35">
      <c r="A18" s="3">
        <v>14</v>
      </c>
      <c r="B18" s="3">
        <v>37.481250000000003</v>
      </c>
      <c r="C18" s="9">
        <f t="shared" si="0"/>
        <v>29.985000000000003</v>
      </c>
    </row>
    <row r="19" spans="1:3" x14ac:dyDescent="0.35">
      <c r="A19" s="3">
        <v>15</v>
      </c>
      <c r="B19" s="3">
        <v>37.481250000000003</v>
      </c>
      <c r="C19" s="9">
        <f t="shared" si="0"/>
        <v>29.985000000000003</v>
      </c>
    </row>
    <row r="20" spans="1:3" x14ac:dyDescent="0.35">
      <c r="A20" s="3">
        <v>16</v>
      </c>
      <c r="B20" s="3">
        <v>37.481250000000003</v>
      </c>
      <c r="C20" s="9">
        <f t="shared" si="0"/>
        <v>29.985000000000003</v>
      </c>
    </row>
    <row r="21" spans="1:3" x14ac:dyDescent="0.35">
      <c r="A21" s="3">
        <v>17</v>
      </c>
      <c r="B21" s="3">
        <v>37.481250000000003</v>
      </c>
      <c r="C21" s="9">
        <f t="shared" si="0"/>
        <v>29.985000000000003</v>
      </c>
    </row>
    <row r="22" spans="1:3" x14ac:dyDescent="0.35">
      <c r="A22" s="3">
        <v>18</v>
      </c>
      <c r="B22" s="3">
        <v>37.481250000000003</v>
      </c>
      <c r="C22" s="9">
        <f t="shared" si="0"/>
        <v>29.985000000000003</v>
      </c>
    </row>
    <row r="23" spans="1:3" x14ac:dyDescent="0.35">
      <c r="A23" s="3">
        <v>19</v>
      </c>
      <c r="B23" s="3">
        <v>37.481250000000003</v>
      </c>
      <c r="C23" s="9">
        <f t="shared" si="0"/>
        <v>29.985000000000003</v>
      </c>
    </row>
    <row r="24" spans="1:3" x14ac:dyDescent="0.35">
      <c r="A24" s="3">
        <v>20</v>
      </c>
      <c r="B24" s="3">
        <v>37.481250000000003</v>
      </c>
      <c r="C24" s="9">
        <f t="shared" si="0"/>
        <v>29.985000000000003</v>
      </c>
    </row>
    <row r="25" spans="1:3" x14ac:dyDescent="0.35">
      <c r="A25" s="3">
        <v>21</v>
      </c>
      <c r="B25" s="3">
        <v>37.481250000000003</v>
      </c>
      <c r="C25" s="9">
        <f t="shared" si="0"/>
        <v>29.985000000000003</v>
      </c>
    </row>
    <row r="26" spans="1:3" x14ac:dyDescent="0.35">
      <c r="A26" s="3">
        <v>22</v>
      </c>
      <c r="B26" s="3">
        <v>37.481250000000003</v>
      </c>
      <c r="C26" s="9">
        <f t="shared" si="0"/>
        <v>29.985000000000003</v>
      </c>
    </row>
    <row r="27" spans="1:3" x14ac:dyDescent="0.35">
      <c r="A27" s="3">
        <v>23</v>
      </c>
      <c r="B27" s="3">
        <v>37.481250000000003</v>
      </c>
      <c r="C27" s="9">
        <f t="shared" si="0"/>
        <v>29.985000000000003</v>
      </c>
    </row>
    <row r="28" spans="1:3" x14ac:dyDescent="0.35">
      <c r="A28" s="3">
        <v>24</v>
      </c>
      <c r="B28" s="3">
        <v>37.481250000000003</v>
      </c>
      <c r="C28" s="9">
        <f t="shared" si="0"/>
        <v>29.985000000000003</v>
      </c>
    </row>
    <row r="29" spans="1:3" x14ac:dyDescent="0.35">
      <c r="A29" s="3">
        <v>25</v>
      </c>
      <c r="B29" s="3">
        <v>33.731250000000003</v>
      </c>
      <c r="C29" s="9">
        <f t="shared" si="0"/>
        <v>26.985000000000003</v>
      </c>
    </row>
    <row r="30" spans="1:3" x14ac:dyDescent="0.35">
      <c r="A30" s="3">
        <v>26</v>
      </c>
      <c r="B30" s="3">
        <v>33.581249999999997</v>
      </c>
      <c r="C30" s="9">
        <f t="shared" si="0"/>
        <v>26.864999999999998</v>
      </c>
    </row>
    <row r="31" spans="1:3" x14ac:dyDescent="0.35">
      <c r="A31" s="3">
        <v>27</v>
      </c>
      <c r="B31" s="3">
        <v>33.431249999999999</v>
      </c>
      <c r="C31" s="9">
        <f t="shared" si="0"/>
        <v>26.745000000000001</v>
      </c>
    </row>
    <row r="32" spans="1:3" x14ac:dyDescent="0.35">
      <c r="A32" s="3">
        <v>28</v>
      </c>
      <c r="B32" s="3">
        <v>33.281249999999993</v>
      </c>
      <c r="C32" s="9">
        <f t="shared" si="0"/>
        <v>26.624999999999996</v>
      </c>
    </row>
    <row r="33" spans="1:3" x14ac:dyDescent="0.35">
      <c r="A33" s="3">
        <v>29</v>
      </c>
      <c r="B33" s="3">
        <v>33.131249999999994</v>
      </c>
      <c r="C33" s="9">
        <f t="shared" si="0"/>
        <v>26.504999999999995</v>
      </c>
    </row>
    <row r="34" spans="1:3" x14ac:dyDescent="0.35">
      <c r="A34" s="3">
        <v>30</v>
      </c>
      <c r="B34" s="3">
        <v>32.981249999999989</v>
      </c>
      <c r="C34" s="9">
        <f t="shared" si="0"/>
        <v>26.384999999999991</v>
      </c>
    </row>
    <row r="35" spans="1:3" x14ac:dyDescent="0.35">
      <c r="A35" s="3">
        <v>31</v>
      </c>
      <c r="B35" s="3">
        <v>32.83124999999999</v>
      </c>
      <c r="C35" s="9">
        <f t="shared" si="0"/>
        <v>26.264999999999993</v>
      </c>
    </row>
    <row r="36" spans="1:3" x14ac:dyDescent="0.35">
      <c r="A36" s="3">
        <v>32</v>
      </c>
      <c r="B36" s="3">
        <v>32.681249999999984</v>
      </c>
      <c r="C36" s="9">
        <f t="shared" si="0"/>
        <v>26.144999999999989</v>
      </c>
    </row>
    <row r="37" spans="1:3" x14ac:dyDescent="0.35">
      <c r="A37" s="3">
        <v>33</v>
      </c>
      <c r="B37" s="3">
        <v>32.531249999999986</v>
      </c>
      <c r="C37" s="9">
        <f t="shared" si="0"/>
        <v>26.024999999999991</v>
      </c>
    </row>
    <row r="38" spans="1:3" x14ac:dyDescent="0.35">
      <c r="A38" s="3">
        <v>34</v>
      </c>
      <c r="B38" s="3">
        <v>32.38124999999998</v>
      </c>
      <c r="C38" s="9">
        <f t="shared" si="0"/>
        <v>25.904999999999987</v>
      </c>
    </row>
    <row r="39" spans="1:3" x14ac:dyDescent="0.35">
      <c r="A39" s="3">
        <v>35</v>
      </c>
      <c r="B39" s="3">
        <v>32.231249999999982</v>
      </c>
      <c r="C39" s="9">
        <f t="shared" si="0"/>
        <v>25.784999999999986</v>
      </c>
    </row>
    <row r="40" spans="1:3" x14ac:dyDescent="0.35">
      <c r="A40" s="3">
        <v>36</v>
      </c>
      <c r="B40" s="3">
        <v>32.081249999999976</v>
      </c>
      <c r="C40" s="9">
        <f t="shared" si="0"/>
        <v>25.664999999999981</v>
      </c>
    </row>
    <row r="41" spans="1:3" x14ac:dyDescent="0.35">
      <c r="A41" s="3">
        <v>37</v>
      </c>
      <c r="B41" s="3">
        <v>31.931249999999977</v>
      </c>
      <c r="C41" s="9">
        <f t="shared" si="0"/>
        <v>25.544999999999984</v>
      </c>
    </row>
    <row r="42" spans="1:3" x14ac:dyDescent="0.35">
      <c r="A42" s="3">
        <v>38</v>
      </c>
      <c r="B42" s="3">
        <v>31.781249999999972</v>
      </c>
      <c r="C42" s="9">
        <f t="shared" si="0"/>
        <v>25.424999999999979</v>
      </c>
    </row>
    <row r="43" spans="1:3" x14ac:dyDescent="0.35">
      <c r="A43" s="3">
        <v>39</v>
      </c>
      <c r="B43" s="3">
        <v>31.631249999999973</v>
      </c>
      <c r="C43" s="9">
        <f t="shared" si="0"/>
        <v>25.304999999999978</v>
      </c>
    </row>
    <row r="44" spans="1:3" x14ac:dyDescent="0.35">
      <c r="A44" s="3">
        <v>40</v>
      </c>
      <c r="B44" s="3">
        <v>31.481249999999967</v>
      </c>
      <c r="C44" s="9">
        <f t="shared" si="0"/>
        <v>25.184999999999974</v>
      </c>
    </row>
    <row r="45" spans="1:3" x14ac:dyDescent="0.35">
      <c r="A45" s="3">
        <v>41</v>
      </c>
      <c r="B45" s="3">
        <v>31.331249999999969</v>
      </c>
      <c r="C45" s="9">
        <f t="shared" si="0"/>
        <v>25.064999999999976</v>
      </c>
    </row>
    <row r="46" spans="1:3" x14ac:dyDescent="0.35">
      <c r="A46" s="3">
        <v>42</v>
      </c>
      <c r="B46" s="3">
        <v>31.181249999999963</v>
      </c>
      <c r="C46" s="9">
        <f t="shared" si="0"/>
        <v>24.944999999999972</v>
      </c>
    </row>
    <row r="47" spans="1:3" x14ac:dyDescent="0.35">
      <c r="A47" s="3">
        <v>43</v>
      </c>
      <c r="B47" s="3">
        <v>31.031249999999964</v>
      </c>
      <c r="C47" s="9">
        <f t="shared" si="0"/>
        <v>24.824999999999974</v>
      </c>
    </row>
    <row r="48" spans="1:3" x14ac:dyDescent="0.35">
      <c r="A48" s="3">
        <v>44</v>
      </c>
      <c r="B48" s="3">
        <v>30.881249999999959</v>
      </c>
      <c r="C48" s="9">
        <f t="shared" si="0"/>
        <v>24.70499999999997</v>
      </c>
    </row>
    <row r="49" spans="1:3" x14ac:dyDescent="0.35">
      <c r="A49" s="3">
        <v>45</v>
      </c>
      <c r="B49" s="3">
        <v>30.73124999999996</v>
      </c>
      <c r="C49" s="9">
        <f t="shared" si="0"/>
        <v>24.584999999999969</v>
      </c>
    </row>
    <row r="50" spans="1:3" x14ac:dyDescent="0.35">
      <c r="A50" s="3">
        <v>46</v>
      </c>
      <c r="B50" s="3">
        <v>30.581249999999955</v>
      </c>
      <c r="C50" s="9">
        <f t="shared" si="0"/>
        <v>24.464999999999964</v>
      </c>
    </row>
    <row r="51" spans="1:3" x14ac:dyDescent="0.35">
      <c r="A51" s="3">
        <v>47</v>
      </c>
      <c r="B51" s="3">
        <v>30.431249999999956</v>
      </c>
      <c r="C51" s="9">
        <f t="shared" si="0"/>
        <v>24.344999999999967</v>
      </c>
    </row>
    <row r="52" spans="1:3" x14ac:dyDescent="0.35">
      <c r="A52" s="3">
        <v>48</v>
      </c>
      <c r="B52" s="3">
        <v>30.28124999999995</v>
      </c>
      <c r="C52" s="9">
        <f t="shared" si="0"/>
        <v>24.224999999999962</v>
      </c>
    </row>
    <row r="53" spans="1:3" x14ac:dyDescent="0.35">
      <c r="A53" s="3">
        <v>49</v>
      </c>
      <c r="B53" s="3">
        <v>30.131249999999952</v>
      </c>
      <c r="C53" s="9">
        <f t="shared" si="0"/>
        <v>24.104999999999961</v>
      </c>
    </row>
    <row r="54" spans="1:3" x14ac:dyDescent="0.35">
      <c r="A54" s="3">
        <v>50</v>
      </c>
      <c r="B54" s="3">
        <v>29.981250000000003</v>
      </c>
      <c r="C54" s="9">
        <f t="shared" si="0"/>
        <v>23.985000000000003</v>
      </c>
    </row>
    <row r="55" spans="1:3" x14ac:dyDescent="0.35">
      <c r="A55" s="3">
        <v>51</v>
      </c>
      <c r="B55" s="3">
        <v>29.90625</v>
      </c>
      <c r="C55" s="9">
        <f t="shared" si="0"/>
        <v>23.925000000000001</v>
      </c>
    </row>
    <row r="56" spans="1:3" x14ac:dyDescent="0.35">
      <c r="A56" s="3">
        <v>52</v>
      </c>
      <c r="B56" s="3">
        <v>29.831249999999997</v>
      </c>
      <c r="C56" s="9">
        <f t="shared" si="0"/>
        <v>23.864999999999998</v>
      </c>
    </row>
    <row r="57" spans="1:3" x14ac:dyDescent="0.35">
      <c r="A57" s="3">
        <v>53</v>
      </c>
      <c r="B57" s="3">
        <v>29.756249999999998</v>
      </c>
      <c r="C57" s="9">
        <f t="shared" si="0"/>
        <v>23.805</v>
      </c>
    </row>
    <row r="58" spans="1:3" x14ac:dyDescent="0.35">
      <c r="A58" s="3">
        <v>54</v>
      </c>
      <c r="B58" s="3">
        <v>29.681249999999999</v>
      </c>
      <c r="C58" s="9">
        <f t="shared" si="0"/>
        <v>23.745000000000001</v>
      </c>
    </row>
    <row r="59" spans="1:3" x14ac:dyDescent="0.35">
      <c r="A59" s="3">
        <v>55</v>
      </c>
      <c r="B59" s="3">
        <v>29.606249999999996</v>
      </c>
      <c r="C59" s="9">
        <f t="shared" si="0"/>
        <v>23.684999999999999</v>
      </c>
    </row>
    <row r="60" spans="1:3" x14ac:dyDescent="0.35">
      <c r="A60" s="3">
        <v>56</v>
      </c>
      <c r="B60" s="3">
        <v>29.531249999999993</v>
      </c>
      <c r="C60" s="9">
        <f t="shared" si="0"/>
        <v>23.624999999999996</v>
      </c>
    </row>
    <row r="61" spans="1:3" x14ac:dyDescent="0.35">
      <c r="A61" s="3">
        <v>57</v>
      </c>
      <c r="B61" s="3">
        <v>29.456249999999994</v>
      </c>
      <c r="C61" s="9">
        <f t="shared" si="0"/>
        <v>23.564999999999998</v>
      </c>
    </row>
    <row r="62" spans="1:3" x14ac:dyDescent="0.35">
      <c r="A62" s="3">
        <v>58</v>
      </c>
      <c r="B62" s="3">
        <v>29.381249999999994</v>
      </c>
      <c r="C62" s="9">
        <f t="shared" si="0"/>
        <v>23.504999999999995</v>
      </c>
    </row>
    <row r="63" spans="1:3" x14ac:dyDescent="0.35">
      <c r="A63" s="3">
        <v>59</v>
      </c>
      <c r="B63" s="3">
        <v>29.306249999999991</v>
      </c>
      <c r="C63" s="9">
        <f t="shared" si="0"/>
        <v>23.444999999999993</v>
      </c>
    </row>
    <row r="64" spans="1:3" x14ac:dyDescent="0.35">
      <c r="A64" s="3">
        <v>60</v>
      </c>
      <c r="B64" s="3">
        <v>29.231249999999989</v>
      </c>
      <c r="C64" s="9">
        <f t="shared" si="0"/>
        <v>23.384999999999991</v>
      </c>
    </row>
    <row r="65" spans="1:3" x14ac:dyDescent="0.35">
      <c r="A65" s="3">
        <v>61</v>
      </c>
      <c r="B65" s="3">
        <v>29.156249999999989</v>
      </c>
      <c r="C65" s="9">
        <f t="shared" si="0"/>
        <v>23.324999999999992</v>
      </c>
    </row>
    <row r="66" spans="1:3" x14ac:dyDescent="0.35">
      <c r="A66" s="3">
        <v>62</v>
      </c>
      <c r="B66" s="3">
        <v>29.08124999999999</v>
      </c>
      <c r="C66" s="9">
        <f t="shared" si="0"/>
        <v>23.264999999999993</v>
      </c>
    </row>
    <row r="67" spans="1:3" x14ac:dyDescent="0.35">
      <c r="A67" s="3">
        <v>63</v>
      </c>
      <c r="B67" s="3">
        <v>29.006249999999987</v>
      </c>
      <c r="C67" s="9">
        <f t="shared" si="0"/>
        <v>23.204999999999991</v>
      </c>
    </row>
    <row r="68" spans="1:3" x14ac:dyDescent="0.35">
      <c r="A68" s="3">
        <v>64</v>
      </c>
      <c r="B68" s="3">
        <v>28.931249999999984</v>
      </c>
      <c r="C68" s="9">
        <f t="shared" si="0"/>
        <v>23.144999999999989</v>
      </c>
    </row>
    <row r="69" spans="1:3" x14ac:dyDescent="0.35">
      <c r="A69" s="3">
        <v>65</v>
      </c>
      <c r="B69" s="3">
        <v>28.856249999999985</v>
      </c>
      <c r="C69" s="9">
        <f t="shared" si="0"/>
        <v>23.08499999999999</v>
      </c>
    </row>
    <row r="70" spans="1:3" x14ac:dyDescent="0.35">
      <c r="A70" s="3">
        <v>66</v>
      </c>
      <c r="B70" s="3">
        <v>28.781249999999986</v>
      </c>
      <c r="C70" s="9">
        <f t="shared" ref="C70:C133" si="1">B70*(1-$F$1)</f>
        <v>23.024999999999991</v>
      </c>
    </row>
    <row r="71" spans="1:3" x14ac:dyDescent="0.35">
      <c r="A71" s="3">
        <v>67</v>
      </c>
      <c r="B71" s="3">
        <v>28.706249999999983</v>
      </c>
      <c r="C71" s="9">
        <f t="shared" si="1"/>
        <v>22.964999999999989</v>
      </c>
    </row>
    <row r="72" spans="1:3" x14ac:dyDescent="0.35">
      <c r="A72" s="3">
        <v>68</v>
      </c>
      <c r="B72" s="3">
        <v>28.63124999999998</v>
      </c>
      <c r="C72" s="9">
        <f t="shared" si="1"/>
        <v>22.904999999999987</v>
      </c>
    </row>
    <row r="73" spans="1:3" x14ac:dyDescent="0.35">
      <c r="A73" s="3">
        <v>69</v>
      </c>
      <c r="B73" s="3">
        <v>28.556249999999981</v>
      </c>
      <c r="C73" s="9">
        <f t="shared" si="1"/>
        <v>22.844999999999985</v>
      </c>
    </row>
    <row r="74" spans="1:3" x14ac:dyDescent="0.35">
      <c r="A74" s="3">
        <v>70</v>
      </c>
      <c r="B74" s="3">
        <v>28.481249999999982</v>
      </c>
      <c r="C74" s="9">
        <f t="shared" si="1"/>
        <v>22.784999999999986</v>
      </c>
    </row>
    <row r="75" spans="1:3" x14ac:dyDescent="0.35">
      <c r="A75" s="3">
        <v>71</v>
      </c>
      <c r="B75" s="3">
        <v>28.406249999999979</v>
      </c>
      <c r="C75" s="9">
        <f t="shared" si="1"/>
        <v>22.724999999999984</v>
      </c>
    </row>
    <row r="76" spans="1:3" x14ac:dyDescent="0.35">
      <c r="A76" s="3">
        <v>72</v>
      </c>
      <c r="B76" s="3">
        <v>28.331249999999976</v>
      </c>
      <c r="C76" s="9">
        <f t="shared" si="1"/>
        <v>22.664999999999981</v>
      </c>
    </row>
    <row r="77" spans="1:3" x14ac:dyDescent="0.35">
      <c r="A77" s="3">
        <v>73</v>
      </c>
      <c r="B77" s="3">
        <v>28.256249999999977</v>
      </c>
      <c r="C77" s="9">
        <f t="shared" si="1"/>
        <v>22.604999999999983</v>
      </c>
    </row>
    <row r="78" spans="1:3" x14ac:dyDescent="0.35">
      <c r="A78" s="3">
        <v>74</v>
      </c>
      <c r="B78" s="3">
        <v>28.181249999999977</v>
      </c>
      <c r="C78" s="9">
        <f t="shared" si="1"/>
        <v>22.544999999999984</v>
      </c>
    </row>
    <row r="79" spans="1:3" x14ac:dyDescent="0.35">
      <c r="A79" s="3">
        <v>75</v>
      </c>
      <c r="B79" s="3">
        <v>28.106249999999974</v>
      </c>
      <c r="C79" s="9">
        <f t="shared" si="1"/>
        <v>22.484999999999982</v>
      </c>
    </row>
    <row r="80" spans="1:3" x14ac:dyDescent="0.35">
      <c r="A80" s="3">
        <v>76</v>
      </c>
      <c r="B80" s="3">
        <v>28.031249999999972</v>
      </c>
      <c r="C80" s="9">
        <f t="shared" si="1"/>
        <v>22.424999999999979</v>
      </c>
    </row>
    <row r="81" spans="1:3" x14ac:dyDescent="0.35">
      <c r="A81" s="3">
        <v>77</v>
      </c>
      <c r="B81" s="3">
        <v>27.956249999999972</v>
      </c>
      <c r="C81" s="9">
        <f t="shared" si="1"/>
        <v>22.364999999999981</v>
      </c>
    </row>
    <row r="82" spans="1:3" x14ac:dyDescent="0.35">
      <c r="A82" s="3">
        <v>78</v>
      </c>
      <c r="B82" s="3">
        <v>27.881249999999973</v>
      </c>
      <c r="C82" s="9">
        <f t="shared" si="1"/>
        <v>22.304999999999978</v>
      </c>
    </row>
    <row r="83" spans="1:3" x14ac:dyDescent="0.35">
      <c r="A83" s="3">
        <v>79</v>
      </c>
      <c r="B83" s="3">
        <v>27.80624999999997</v>
      </c>
      <c r="C83" s="9">
        <f t="shared" si="1"/>
        <v>22.244999999999976</v>
      </c>
    </row>
    <row r="84" spans="1:3" x14ac:dyDescent="0.35">
      <c r="A84" s="3">
        <v>80</v>
      </c>
      <c r="B84" s="3">
        <v>27.731249999999967</v>
      </c>
      <c r="C84" s="9">
        <f t="shared" si="1"/>
        <v>22.184999999999974</v>
      </c>
    </row>
    <row r="85" spans="1:3" x14ac:dyDescent="0.35">
      <c r="A85" s="3">
        <v>81</v>
      </c>
      <c r="B85" s="3">
        <v>27.656249999999968</v>
      </c>
      <c r="C85" s="9">
        <f t="shared" si="1"/>
        <v>22.124999999999975</v>
      </c>
    </row>
    <row r="86" spans="1:3" x14ac:dyDescent="0.35">
      <c r="A86" s="3">
        <v>82</v>
      </c>
      <c r="B86" s="3">
        <v>27.581249999999969</v>
      </c>
      <c r="C86" s="9">
        <f t="shared" si="1"/>
        <v>22.064999999999976</v>
      </c>
    </row>
    <row r="87" spans="1:3" x14ac:dyDescent="0.35">
      <c r="A87" s="3">
        <v>83</v>
      </c>
      <c r="B87" s="3">
        <v>27.506249999999966</v>
      </c>
      <c r="C87" s="9">
        <f t="shared" si="1"/>
        <v>22.004999999999974</v>
      </c>
    </row>
    <row r="88" spans="1:3" x14ac:dyDescent="0.35">
      <c r="A88" s="3">
        <v>84</v>
      </c>
      <c r="B88" s="3">
        <v>27.431249999999963</v>
      </c>
      <c r="C88" s="9">
        <f t="shared" si="1"/>
        <v>21.944999999999972</v>
      </c>
    </row>
    <row r="89" spans="1:3" x14ac:dyDescent="0.35">
      <c r="A89" s="3">
        <v>85</v>
      </c>
      <c r="B89" s="3">
        <v>27.356249999999964</v>
      </c>
      <c r="C89" s="9">
        <f t="shared" si="1"/>
        <v>21.884999999999973</v>
      </c>
    </row>
    <row r="90" spans="1:3" x14ac:dyDescent="0.35">
      <c r="A90" s="3">
        <v>86</v>
      </c>
      <c r="B90" s="3">
        <v>27.281249999999964</v>
      </c>
      <c r="C90" s="9">
        <f t="shared" si="1"/>
        <v>21.824999999999974</v>
      </c>
    </row>
    <row r="91" spans="1:3" x14ac:dyDescent="0.35">
      <c r="A91" s="3">
        <v>87</v>
      </c>
      <c r="B91" s="3">
        <v>27.206249999999962</v>
      </c>
      <c r="C91" s="9">
        <f t="shared" si="1"/>
        <v>21.764999999999972</v>
      </c>
    </row>
    <row r="92" spans="1:3" x14ac:dyDescent="0.35">
      <c r="A92" s="3">
        <v>88</v>
      </c>
      <c r="B92" s="3">
        <v>27.131249999999959</v>
      </c>
      <c r="C92" s="9">
        <f t="shared" si="1"/>
        <v>21.70499999999997</v>
      </c>
    </row>
    <row r="93" spans="1:3" x14ac:dyDescent="0.35">
      <c r="A93" s="3">
        <v>89</v>
      </c>
      <c r="B93" s="3">
        <v>27.056249999999959</v>
      </c>
      <c r="C93" s="9">
        <f t="shared" si="1"/>
        <v>21.644999999999968</v>
      </c>
    </row>
    <row r="94" spans="1:3" x14ac:dyDescent="0.35">
      <c r="A94" s="3">
        <v>90</v>
      </c>
      <c r="B94" s="3">
        <v>26.98124999999996</v>
      </c>
      <c r="C94" s="9">
        <f t="shared" si="1"/>
        <v>21.584999999999969</v>
      </c>
    </row>
    <row r="95" spans="1:3" x14ac:dyDescent="0.35">
      <c r="A95" s="3">
        <v>91</v>
      </c>
      <c r="B95" s="3">
        <v>26.906249999999957</v>
      </c>
      <c r="C95" s="9">
        <f t="shared" si="1"/>
        <v>21.524999999999967</v>
      </c>
    </row>
    <row r="96" spans="1:3" x14ac:dyDescent="0.35">
      <c r="A96" s="3">
        <v>92</v>
      </c>
      <c r="B96" s="3">
        <v>26.831249999999955</v>
      </c>
      <c r="C96" s="9">
        <f t="shared" si="1"/>
        <v>21.464999999999964</v>
      </c>
    </row>
    <row r="97" spans="1:3" x14ac:dyDescent="0.35">
      <c r="A97" s="3">
        <v>93</v>
      </c>
      <c r="B97" s="3">
        <v>26.756249999999955</v>
      </c>
      <c r="C97" s="9">
        <f t="shared" si="1"/>
        <v>21.404999999999966</v>
      </c>
    </row>
    <row r="98" spans="1:3" x14ac:dyDescent="0.35">
      <c r="A98" s="3">
        <v>94</v>
      </c>
      <c r="B98" s="3">
        <v>26.681249999999956</v>
      </c>
      <c r="C98" s="9">
        <f t="shared" si="1"/>
        <v>21.344999999999967</v>
      </c>
    </row>
    <row r="99" spans="1:3" x14ac:dyDescent="0.35">
      <c r="A99" s="3">
        <v>95</v>
      </c>
      <c r="B99" s="3">
        <v>26.606249999999953</v>
      </c>
      <c r="C99" s="9">
        <f t="shared" si="1"/>
        <v>21.284999999999965</v>
      </c>
    </row>
    <row r="100" spans="1:3" x14ac:dyDescent="0.35">
      <c r="A100" s="3">
        <v>96</v>
      </c>
      <c r="B100" s="3">
        <v>26.53124999999995</v>
      </c>
      <c r="C100" s="9">
        <f t="shared" si="1"/>
        <v>21.224999999999962</v>
      </c>
    </row>
    <row r="101" spans="1:3" x14ac:dyDescent="0.35">
      <c r="A101" s="3">
        <v>97</v>
      </c>
      <c r="B101" s="3">
        <v>26.456249999999951</v>
      </c>
      <c r="C101" s="9">
        <f t="shared" si="1"/>
        <v>21.164999999999964</v>
      </c>
    </row>
    <row r="102" spans="1:3" x14ac:dyDescent="0.35">
      <c r="A102" s="3">
        <v>98</v>
      </c>
      <c r="B102" s="3">
        <v>26.381249999999952</v>
      </c>
      <c r="C102" s="9">
        <f t="shared" si="1"/>
        <v>21.104999999999961</v>
      </c>
    </row>
    <row r="103" spans="1:3" x14ac:dyDescent="0.35">
      <c r="A103" s="3">
        <v>99</v>
      </c>
      <c r="B103" s="3">
        <v>26.306249999999949</v>
      </c>
      <c r="C103" s="9">
        <f t="shared" si="1"/>
        <v>21.044999999999959</v>
      </c>
    </row>
    <row r="104" spans="1:3" x14ac:dyDescent="0.35">
      <c r="A104" s="3">
        <v>100</v>
      </c>
      <c r="B104" s="3">
        <v>26.231250000000003</v>
      </c>
      <c r="C104" s="9">
        <f t="shared" si="1"/>
        <v>20.985000000000003</v>
      </c>
    </row>
    <row r="105" spans="1:3" x14ac:dyDescent="0.35">
      <c r="A105" s="3">
        <v>101</v>
      </c>
      <c r="B105" s="3">
        <v>26.206250000000004</v>
      </c>
      <c r="C105" s="9">
        <f t="shared" si="1"/>
        <v>20.965000000000003</v>
      </c>
    </row>
    <row r="106" spans="1:3" x14ac:dyDescent="0.35">
      <c r="A106" s="3">
        <v>102</v>
      </c>
      <c r="B106" s="3">
        <v>26.181250000000006</v>
      </c>
      <c r="C106" s="9">
        <f t="shared" si="1"/>
        <v>20.945000000000007</v>
      </c>
    </row>
    <row r="107" spans="1:3" x14ac:dyDescent="0.35">
      <c r="A107" s="3">
        <v>103</v>
      </c>
      <c r="B107" s="3">
        <v>26.156250000000007</v>
      </c>
      <c r="C107" s="9">
        <f t="shared" si="1"/>
        <v>20.925000000000008</v>
      </c>
    </row>
    <row r="108" spans="1:3" x14ac:dyDescent="0.35">
      <c r="A108" s="3">
        <v>104</v>
      </c>
      <c r="B108" s="3">
        <v>26.131250000000009</v>
      </c>
      <c r="C108" s="9">
        <f t="shared" si="1"/>
        <v>20.905000000000008</v>
      </c>
    </row>
    <row r="109" spans="1:3" x14ac:dyDescent="0.35">
      <c r="A109" s="3">
        <v>105</v>
      </c>
      <c r="B109" s="3">
        <v>26.10625000000001</v>
      </c>
      <c r="C109" s="9">
        <f t="shared" si="1"/>
        <v>20.885000000000009</v>
      </c>
    </row>
    <row r="110" spans="1:3" x14ac:dyDescent="0.35">
      <c r="A110" s="3">
        <v>106</v>
      </c>
      <c r="B110" s="3">
        <v>26.081250000000011</v>
      </c>
      <c r="C110" s="9">
        <f t="shared" si="1"/>
        <v>20.865000000000009</v>
      </c>
    </row>
    <row r="111" spans="1:3" x14ac:dyDescent="0.35">
      <c r="A111" s="3">
        <v>107</v>
      </c>
      <c r="B111" s="3">
        <v>26.056250000000013</v>
      </c>
      <c r="C111" s="9">
        <f t="shared" si="1"/>
        <v>20.845000000000013</v>
      </c>
    </row>
    <row r="112" spans="1:3" x14ac:dyDescent="0.35">
      <c r="A112" s="3">
        <v>108</v>
      </c>
      <c r="B112" s="3">
        <v>26.031250000000014</v>
      </c>
      <c r="C112" s="9">
        <f t="shared" si="1"/>
        <v>20.825000000000014</v>
      </c>
    </row>
    <row r="113" spans="1:3" x14ac:dyDescent="0.35">
      <c r="A113" s="3">
        <v>109</v>
      </c>
      <c r="B113" s="3">
        <v>26.006250000000016</v>
      </c>
      <c r="C113" s="9">
        <f t="shared" si="1"/>
        <v>20.805000000000014</v>
      </c>
    </row>
    <row r="114" spans="1:3" x14ac:dyDescent="0.35">
      <c r="A114" s="3">
        <v>110</v>
      </c>
      <c r="B114" s="3">
        <v>25.981250000000017</v>
      </c>
      <c r="C114" s="9">
        <f t="shared" si="1"/>
        <v>20.785000000000014</v>
      </c>
    </row>
    <row r="115" spans="1:3" x14ac:dyDescent="0.35">
      <c r="A115" s="3">
        <v>111</v>
      </c>
      <c r="B115" s="3">
        <v>25.956250000000018</v>
      </c>
      <c r="C115" s="9">
        <f t="shared" si="1"/>
        <v>20.765000000000015</v>
      </c>
    </row>
    <row r="116" spans="1:3" x14ac:dyDescent="0.35">
      <c r="A116" s="3">
        <v>112</v>
      </c>
      <c r="B116" s="3">
        <v>25.93125000000002</v>
      </c>
      <c r="C116" s="9">
        <f t="shared" si="1"/>
        <v>20.745000000000019</v>
      </c>
    </row>
    <row r="117" spans="1:3" x14ac:dyDescent="0.35">
      <c r="A117" s="3">
        <v>113</v>
      </c>
      <c r="B117" s="3">
        <v>25.906250000000021</v>
      </c>
      <c r="C117" s="9">
        <f t="shared" si="1"/>
        <v>20.725000000000019</v>
      </c>
    </row>
    <row r="118" spans="1:3" x14ac:dyDescent="0.35">
      <c r="A118" s="3">
        <v>114</v>
      </c>
      <c r="B118" s="3">
        <v>25.881250000000023</v>
      </c>
      <c r="C118" s="9">
        <f t="shared" si="1"/>
        <v>20.70500000000002</v>
      </c>
    </row>
    <row r="119" spans="1:3" x14ac:dyDescent="0.35">
      <c r="A119" s="3">
        <v>115</v>
      </c>
      <c r="B119" s="3">
        <v>25.856250000000024</v>
      </c>
      <c r="C119" s="9">
        <f t="shared" si="1"/>
        <v>20.68500000000002</v>
      </c>
    </row>
    <row r="120" spans="1:3" x14ac:dyDescent="0.35">
      <c r="A120" s="3">
        <v>116</v>
      </c>
      <c r="B120" s="3">
        <v>25.831250000000026</v>
      </c>
      <c r="C120" s="9">
        <f t="shared" si="1"/>
        <v>20.66500000000002</v>
      </c>
    </row>
    <row r="121" spans="1:3" x14ac:dyDescent="0.35">
      <c r="A121" s="3">
        <v>117</v>
      </c>
      <c r="B121" s="3">
        <v>25.806250000000027</v>
      </c>
      <c r="C121" s="9">
        <f t="shared" si="1"/>
        <v>20.645000000000024</v>
      </c>
    </row>
    <row r="122" spans="1:3" x14ac:dyDescent="0.35">
      <c r="A122" s="3">
        <v>118</v>
      </c>
      <c r="B122" s="3">
        <v>25.781250000000028</v>
      </c>
      <c r="C122" s="9">
        <f t="shared" si="1"/>
        <v>20.625000000000025</v>
      </c>
    </row>
    <row r="123" spans="1:3" x14ac:dyDescent="0.35">
      <c r="A123" s="3">
        <v>119</v>
      </c>
      <c r="B123" s="3">
        <v>25.75625000000003</v>
      </c>
      <c r="C123" s="9">
        <f t="shared" si="1"/>
        <v>20.605000000000025</v>
      </c>
    </row>
    <row r="124" spans="1:3" x14ac:dyDescent="0.35">
      <c r="A124" s="3">
        <v>120</v>
      </c>
      <c r="B124" s="3">
        <v>25.731250000000031</v>
      </c>
      <c r="C124" s="9">
        <f t="shared" si="1"/>
        <v>20.585000000000026</v>
      </c>
    </row>
    <row r="125" spans="1:3" x14ac:dyDescent="0.35">
      <c r="A125" s="3">
        <v>121</v>
      </c>
      <c r="B125" s="3">
        <v>25.706250000000033</v>
      </c>
      <c r="C125" s="9">
        <f t="shared" si="1"/>
        <v>20.565000000000026</v>
      </c>
    </row>
    <row r="126" spans="1:3" x14ac:dyDescent="0.35">
      <c r="A126" s="3">
        <v>122</v>
      </c>
      <c r="B126" s="3">
        <v>25.681250000000034</v>
      </c>
      <c r="C126" s="9">
        <f t="shared" si="1"/>
        <v>20.54500000000003</v>
      </c>
    </row>
    <row r="127" spans="1:3" x14ac:dyDescent="0.35">
      <c r="A127" s="3">
        <v>123</v>
      </c>
      <c r="B127" s="3">
        <v>25.656250000000036</v>
      </c>
      <c r="C127" s="9">
        <f t="shared" si="1"/>
        <v>20.525000000000031</v>
      </c>
    </row>
    <row r="128" spans="1:3" x14ac:dyDescent="0.35">
      <c r="A128" s="3">
        <v>124</v>
      </c>
      <c r="B128" s="3">
        <v>25.631250000000037</v>
      </c>
      <c r="C128" s="9">
        <f t="shared" si="1"/>
        <v>20.505000000000031</v>
      </c>
    </row>
    <row r="129" spans="1:3" x14ac:dyDescent="0.35">
      <c r="A129" s="3">
        <v>125</v>
      </c>
      <c r="B129" s="3">
        <v>25.606250000000038</v>
      </c>
      <c r="C129" s="9">
        <f t="shared" si="1"/>
        <v>20.485000000000031</v>
      </c>
    </row>
    <row r="130" spans="1:3" x14ac:dyDescent="0.35">
      <c r="A130" s="3">
        <v>126</v>
      </c>
      <c r="B130" s="3">
        <v>25.58125000000004</v>
      </c>
      <c r="C130" s="9">
        <f t="shared" si="1"/>
        <v>20.465000000000032</v>
      </c>
    </row>
    <row r="131" spans="1:3" x14ac:dyDescent="0.35">
      <c r="A131" s="3">
        <v>127</v>
      </c>
      <c r="B131" s="3">
        <v>25.556250000000041</v>
      </c>
      <c r="C131" s="9">
        <f t="shared" si="1"/>
        <v>20.445000000000036</v>
      </c>
    </row>
    <row r="132" spans="1:3" x14ac:dyDescent="0.35">
      <c r="A132" s="3">
        <v>128</v>
      </c>
      <c r="B132" s="3">
        <v>25.531250000000043</v>
      </c>
      <c r="C132" s="9">
        <f t="shared" si="1"/>
        <v>20.425000000000036</v>
      </c>
    </row>
    <row r="133" spans="1:3" x14ac:dyDescent="0.35">
      <c r="A133" s="3">
        <v>129</v>
      </c>
      <c r="B133" s="3">
        <v>25.506250000000044</v>
      </c>
      <c r="C133" s="9">
        <f t="shared" si="1"/>
        <v>20.405000000000037</v>
      </c>
    </row>
    <row r="134" spans="1:3" x14ac:dyDescent="0.35">
      <c r="A134" s="3">
        <v>130</v>
      </c>
      <c r="B134" s="3">
        <v>25.481250000000045</v>
      </c>
      <c r="C134" s="9">
        <f t="shared" ref="C134:C197" si="2">B134*(1-$F$1)</f>
        <v>20.385000000000037</v>
      </c>
    </row>
    <row r="135" spans="1:3" x14ac:dyDescent="0.35">
      <c r="A135" s="3">
        <v>131</v>
      </c>
      <c r="B135" s="3">
        <v>25.456250000000047</v>
      </c>
      <c r="C135" s="9">
        <f t="shared" si="2"/>
        <v>20.365000000000038</v>
      </c>
    </row>
    <row r="136" spans="1:3" x14ac:dyDescent="0.35">
      <c r="A136" s="3">
        <v>132</v>
      </c>
      <c r="B136" s="3">
        <v>25.431250000000048</v>
      </c>
      <c r="C136" s="9">
        <f t="shared" si="2"/>
        <v>20.345000000000041</v>
      </c>
    </row>
    <row r="137" spans="1:3" x14ac:dyDescent="0.35">
      <c r="A137" s="3">
        <v>133</v>
      </c>
      <c r="B137" s="3">
        <v>25.40625000000005</v>
      </c>
      <c r="C137" s="9">
        <f t="shared" si="2"/>
        <v>20.325000000000042</v>
      </c>
    </row>
    <row r="138" spans="1:3" x14ac:dyDescent="0.35">
      <c r="A138" s="3">
        <v>134</v>
      </c>
      <c r="B138" s="3">
        <v>25.381250000000051</v>
      </c>
      <c r="C138" s="9">
        <f t="shared" si="2"/>
        <v>20.305000000000042</v>
      </c>
    </row>
    <row r="139" spans="1:3" x14ac:dyDescent="0.35">
      <c r="A139" s="3">
        <v>135</v>
      </c>
      <c r="B139" s="3">
        <v>25.356250000000053</v>
      </c>
      <c r="C139" s="9">
        <f t="shared" si="2"/>
        <v>20.285000000000043</v>
      </c>
    </row>
    <row r="140" spans="1:3" x14ac:dyDescent="0.35">
      <c r="A140" s="3">
        <v>136</v>
      </c>
      <c r="B140" s="3">
        <v>25.331250000000054</v>
      </c>
      <c r="C140" s="9">
        <f t="shared" si="2"/>
        <v>20.265000000000043</v>
      </c>
    </row>
    <row r="141" spans="1:3" x14ac:dyDescent="0.35">
      <c r="A141" s="3">
        <v>137</v>
      </c>
      <c r="B141" s="3">
        <v>25.306250000000055</v>
      </c>
      <c r="C141" s="9">
        <f t="shared" si="2"/>
        <v>20.245000000000047</v>
      </c>
    </row>
    <row r="142" spans="1:3" x14ac:dyDescent="0.35">
      <c r="A142" s="3">
        <v>138</v>
      </c>
      <c r="B142" s="3">
        <v>25.281250000000057</v>
      </c>
      <c r="C142" s="9">
        <f t="shared" si="2"/>
        <v>20.225000000000048</v>
      </c>
    </row>
    <row r="143" spans="1:3" x14ac:dyDescent="0.35">
      <c r="A143" s="3">
        <v>139</v>
      </c>
      <c r="B143" s="3">
        <v>25.256250000000058</v>
      </c>
      <c r="C143" s="9">
        <f t="shared" si="2"/>
        <v>20.205000000000048</v>
      </c>
    </row>
    <row r="144" spans="1:3" x14ac:dyDescent="0.35">
      <c r="A144" s="3">
        <v>140</v>
      </c>
      <c r="B144" s="3">
        <v>25.23125000000006</v>
      </c>
      <c r="C144" s="9">
        <f t="shared" si="2"/>
        <v>20.185000000000048</v>
      </c>
    </row>
    <row r="145" spans="1:3" x14ac:dyDescent="0.35">
      <c r="A145" s="3">
        <v>141</v>
      </c>
      <c r="B145" s="3">
        <v>25.206250000000061</v>
      </c>
      <c r="C145" s="9">
        <f t="shared" si="2"/>
        <v>20.165000000000049</v>
      </c>
    </row>
    <row r="146" spans="1:3" x14ac:dyDescent="0.35">
      <c r="A146" s="3">
        <v>142</v>
      </c>
      <c r="B146" s="3">
        <v>25.181250000000063</v>
      </c>
      <c r="C146" s="9">
        <f t="shared" si="2"/>
        <v>20.145000000000053</v>
      </c>
    </row>
    <row r="147" spans="1:3" x14ac:dyDescent="0.35">
      <c r="A147" s="3">
        <v>143</v>
      </c>
      <c r="B147" s="3">
        <v>25.156250000000064</v>
      </c>
      <c r="C147" s="9">
        <f t="shared" si="2"/>
        <v>20.125000000000053</v>
      </c>
    </row>
    <row r="148" spans="1:3" x14ac:dyDescent="0.35">
      <c r="A148" s="3">
        <v>144</v>
      </c>
      <c r="B148" s="3">
        <v>25.131250000000065</v>
      </c>
      <c r="C148" s="9">
        <f t="shared" si="2"/>
        <v>20.105000000000054</v>
      </c>
    </row>
    <row r="149" spans="1:3" x14ac:dyDescent="0.35">
      <c r="A149" s="3">
        <v>145</v>
      </c>
      <c r="B149" s="3">
        <v>25.106250000000067</v>
      </c>
      <c r="C149" s="9">
        <f t="shared" si="2"/>
        <v>20.085000000000054</v>
      </c>
    </row>
    <row r="150" spans="1:3" x14ac:dyDescent="0.35">
      <c r="A150" s="3">
        <v>146</v>
      </c>
      <c r="B150" s="3">
        <v>25.081250000000068</v>
      </c>
      <c r="C150" s="9">
        <f t="shared" si="2"/>
        <v>20.065000000000055</v>
      </c>
    </row>
    <row r="151" spans="1:3" x14ac:dyDescent="0.35">
      <c r="A151" s="3">
        <v>147</v>
      </c>
      <c r="B151" s="3">
        <v>25.05625000000007</v>
      </c>
      <c r="C151" s="9">
        <f t="shared" si="2"/>
        <v>20.045000000000059</v>
      </c>
    </row>
    <row r="152" spans="1:3" x14ac:dyDescent="0.35">
      <c r="A152" s="3">
        <v>148</v>
      </c>
      <c r="B152" s="3">
        <v>25.031250000000071</v>
      </c>
      <c r="C152" s="9">
        <f t="shared" si="2"/>
        <v>20.025000000000059</v>
      </c>
    </row>
    <row r="153" spans="1:3" x14ac:dyDescent="0.35">
      <c r="A153" s="3">
        <v>149</v>
      </c>
      <c r="B153" s="3">
        <v>25.006250000000072</v>
      </c>
      <c r="C153" s="9">
        <f t="shared" si="2"/>
        <v>20.005000000000059</v>
      </c>
    </row>
    <row r="154" spans="1:3" x14ac:dyDescent="0.35">
      <c r="A154" s="3">
        <v>150</v>
      </c>
      <c r="B154" s="3">
        <v>24.981250000000074</v>
      </c>
      <c r="C154" s="9">
        <f t="shared" si="2"/>
        <v>19.98500000000006</v>
      </c>
    </row>
    <row r="155" spans="1:3" x14ac:dyDescent="0.35">
      <c r="A155" s="3">
        <v>151</v>
      </c>
      <c r="B155" s="3">
        <v>24.956250000000075</v>
      </c>
      <c r="C155" s="9">
        <f t="shared" si="2"/>
        <v>19.96500000000006</v>
      </c>
    </row>
    <row r="156" spans="1:3" x14ac:dyDescent="0.35">
      <c r="A156" s="3">
        <v>152</v>
      </c>
      <c r="B156" s="3">
        <v>24.931250000000077</v>
      </c>
      <c r="C156" s="9">
        <f t="shared" si="2"/>
        <v>19.945000000000064</v>
      </c>
    </row>
    <row r="157" spans="1:3" x14ac:dyDescent="0.35">
      <c r="A157" s="3">
        <v>153</v>
      </c>
      <c r="B157" s="3">
        <v>24.906250000000078</v>
      </c>
      <c r="C157" s="9">
        <f t="shared" si="2"/>
        <v>19.925000000000065</v>
      </c>
    </row>
    <row r="158" spans="1:3" x14ac:dyDescent="0.35">
      <c r="A158" s="3">
        <v>154</v>
      </c>
      <c r="B158" s="3">
        <v>24.88125000000008</v>
      </c>
      <c r="C158" s="9">
        <f t="shared" si="2"/>
        <v>19.905000000000065</v>
      </c>
    </row>
    <row r="159" spans="1:3" x14ac:dyDescent="0.35">
      <c r="A159" s="3">
        <v>155</v>
      </c>
      <c r="B159" s="3">
        <v>24.856250000000081</v>
      </c>
      <c r="C159" s="9">
        <f t="shared" si="2"/>
        <v>19.885000000000066</v>
      </c>
    </row>
    <row r="160" spans="1:3" x14ac:dyDescent="0.35">
      <c r="A160" s="3">
        <v>156</v>
      </c>
      <c r="B160" s="3">
        <v>24.831250000000082</v>
      </c>
      <c r="C160" s="9">
        <f t="shared" si="2"/>
        <v>19.865000000000066</v>
      </c>
    </row>
    <row r="161" spans="1:3" x14ac:dyDescent="0.35">
      <c r="A161" s="3">
        <v>157</v>
      </c>
      <c r="B161" s="3">
        <v>24.806250000000084</v>
      </c>
      <c r="C161" s="9">
        <f t="shared" si="2"/>
        <v>19.84500000000007</v>
      </c>
    </row>
    <row r="162" spans="1:3" x14ac:dyDescent="0.35">
      <c r="A162" s="3">
        <v>158</v>
      </c>
      <c r="B162" s="3">
        <v>24.781250000000085</v>
      </c>
      <c r="C162" s="9">
        <f t="shared" si="2"/>
        <v>19.82500000000007</v>
      </c>
    </row>
    <row r="163" spans="1:3" x14ac:dyDescent="0.35">
      <c r="A163" s="3">
        <v>159</v>
      </c>
      <c r="B163" s="3">
        <v>24.756250000000087</v>
      </c>
      <c r="C163" s="9">
        <f t="shared" si="2"/>
        <v>19.805000000000071</v>
      </c>
    </row>
    <row r="164" spans="1:3" x14ac:dyDescent="0.35">
      <c r="A164" s="3">
        <v>160</v>
      </c>
      <c r="B164" s="3">
        <v>24.731250000000088</v>
      </c>
      <c r="C164" s="9">
        <f t="shared" si="2"/>
        <v>19.785000000000071</v>
      </c>
    </row>
    <row r="165" spans="1:3" x14ac:dyDescent="0.35">
      <c r="A165" s="3">
        <v>161</v>
      </c>
      <c r="B165" s="3">
        <v>24.70625000000009</v>
      </c>
      <c r="C165" s="9">
        <f t="shared" si="2"/>
        <v>19.765000000000072</v>
      </c>
    </row>
    <row r="166" spans="1:3" x14ac:dyDescent="0.35">
      <c r="A166" s="3">
        <v>162</v>
      </c>
      <c r="B166" s="3">
        <v>24.681250000000091</v>
      </c>
      <c r="C166" s="9">
        <f t="shared" si="2"/>
        <v>19.745000000000076</v>
      </c>
    </row>
    <row r="167" spans="1:3" x14ac:dyDescent="0.35">
      <c r="A167" s="3">
        <v>163</v>
      </c>
      <c r="B167" s="3">
        <v>24.656250000000092</v>
      </c>
      <c r="C167" s="9">
        <f t="shared" si="2"/>
        <v>19.725000000000076</v>
      </c>
    </row>
    <row r="168" spans="1:3" x14ac:dyDescent="0.35">
      <c r="A168" s="3">
        <v>164</v>
      </c>
      <c r="B168" s="3">
        <v>24.631250000000094</v>
      </c>
      <c r="C168" s="9">
        <f t="shared" si="2"/>
        <v>19.705000000000076</v>
      </c>
    </row>
    <row r="169" spans="1:3" x14ac:dyDescent="0.35">
      <c r="A169" s="3">
        <v>165</v>
      </c>
      <c r="B169" s="3">
        <v>24.606250000000095</v>
      </c>
      <c r="C169" s="9">
        <f t="shared" si="2"/>
        <v>19.685000000000077</v>
      </c>
    </row>
    <row r="170" spans="1:3" x14ac:dyDescent="0.35">
      <c r="A170" s="3">
        <v>166</v>
      </c>
      <c r="B170" s="3">
        <v>24.581250000000097</v>
      </c>
      <c r="C170" s="9">
        <f t="shared" si="2"/>
        <v>19.665000000000077</v>
      </c>
    </row>
    <row r="171" spans="1:3" x14ac:dyDescent="0.35">
      <c r="A171" s="3">
        <v>167</v>
      </c>
      <c r="B171" s="3">
        <v>24.556250000000098</v>
      </c>
      <c r="C171" s="9">
        <f t="shared" si="2"/>
        <v>19.645000000000081</v>
      </c>
    </row>
    <row r="172" spans="1:3" x14ac:dyDescent="0.35">
      <c r="A172" s="3">
        <v>168</v>
      </c>
      <c r="B172" s="3">
        <v>24.531250000000099</v>
      </c>
      <c r="C172" s="9">
        <f t="shared" si="2"/>
        <v>19.625000000000082</v>
      </c>
    </row>
    <row r="173" spans="1:3" x14ac:dyDescent="0.35">
      <c r="A173" s="3">
        <v>169</v>
      </c>
      <c r="B173" s="3">
        <v>24.506250000000101</v>
      </c>
      <c r="C173" s="9">
        <f t="shared" si="2"/>
        <v>19.605000000000082</v>
      </c>
    </row>
    <row r="174" spans="1:3" x14ac:dyDescent="0.35">
      <c r="A174" s="3">
        <v>170</v>
      </c>
      <c r="B174" s="3">
        <v>24.481250000000102</v>
      </c>
      <c r="C174" s="9">
        <f t="shared" si="2"/>
        <v>19.585000000000083</v>
      </c>
    </row>
    <row r="175" spans="1:3" x14ac:dyDescent="0.35">
      <c r="A175" s="3">
        <v>171</v>
      </c>
      <c r="B175" s="3">
        <v>24.456250000000104</v>
      </c>
      <c r="C175" s="9">
        <f t="shared" si="2"/>
        <v>19.565000000000083</v>
      </c>
    </row>
    <row r="176" spans="1:3" x14ac:dyDescent="0.35">
      <c r="A176" s="3">
        <v>172</v>
      </c>
      <c r="B176" s="3">
        <v>24.431250000000105</v>
      </c>
      <c r="C176" s="9">
        <f t="shared" si="2"/>
        <v>19.545000000000087</v>
      </c>
    </row>
    <row r="177" spans="1:3" x14ac:dyDescent="0.35">
      <c r="A177" s="3">
        <v>173</v>
      </c>
      <c r="B177" s="3">
        <v>24.406250000000107</v>
      </c>
      <c r="C177" s="9">
        <f t="shared" si="2"/>
        <v>19.525000000000087</v>
      </c>
    </row>
    <row r="178" spans="1:3" x14ac:dyDescent="0.35">
      <c r="A178" s="3">
        <v>174</v>
      </c>
      <c r="B178" s="3">
        <v>24.381250000000108</v>
      </c>
      <c r="C178" s="9">
        <f t="shared" si="2"/>
        <v>19.505000000000088</v>
      </c>
    </row>
    <row r="179" spans="1:3" x14ac:dyDescent="0.35">
      <c r="A179" s="3">
        <v>175</v>
      </c>
      <c r="B179" s="3">
        <v>24.356250000000109</v>
      </c>
      <c r="C179" s="9">
        <f t="shared" si="2"/>
        <v>19.485000000000088</v>
      </c>
    </row>
    <row r="180" spans="1:3" x14ac:dyDescent="0.35">
      <c r="A180" s="3">
        <v>176</v>
      </c>
      <c r="B180" s="3">
        <v>24.331250000000111</v>
      </c>
      <c r="C180" s="9">
        <f t="shared" si="2"/>
        <v>19.465000000000089</v>
      </c>
    </row>
    <row r="181" spans="1:3" x14ac:dyDescent="0.35">
      <c r="A181" s="3">
        <v>177</v>
      </c>
      <c r="B181" s="3">
        <v>24.306250000000112</v>
      </c>
      <c r="C181" s="9">
        <f t="shared" si="2"/>
        <v>19.445000000000093</v>
      </c>
    </row>
    <row r="182" spans="1:3" x14ac:dyDescent="0.35">
      <c r="A182" s="3">
        <v>178</v>
      </c>
      <c r="B182" s="3">
        <v>24.281250000000114</v>
      </c>
      <c r="C182" s="9">
        <f t="shared" si="2"/>
        <v>19.425000000000093</v>
      </c>
    </row>
    <row r="183" spans="1:3" x14ac:dyDescent="0.35">
      <c r="A183" s="3">
        <v>179</v>
      </c>
      <c r="B183" s="3">
        <v>24.256250000000115</v>
      </c>
      <c r="C183" s="9">
        <f t="shared" si="2"/>
        <v>19.405000000000094</v>
      </c>
    </row>
    <row r="184" spans="1:3" x14ac:dyDescent="0.35">
      <c r="A184" s="3">
        <v>180</v>
      </c>
      <c r="B184" s="3">
        <v>24.231250000000117</v>
      </c>
      <c r="C184" s="9">
        <f t="shared" si="2"/>
        <v>19.385000000000094</v>
      </c>
    </row>
    <row r="185" spans="1:3" x14ac:dyDescent="0.35">
      <c r="A185" s="3">
        <v>181</v>
      </c>
      <c r="B185" s="3">
        <v>24.206250000000118</v>
      </c>
      <c r="C185" s="9">
        <f t="shared" si="2"/>
        <v>19.365000000000094</v>
      </c>
    </row>
    <row r="186" spans="1:3" x14ac:dyDescent="0.35">
      <c r="A186" s="3">
        <v>182</v>
      </c>
      <c r="B186" s="3">
        <v>24.181250000000119</v>
      </c>
      <c r="C186" s="9">
        <f t="shared" si="2"/>
        <v>19.345000000000098</v>
      </c>
    </row>
    <row r="187" spans="1:3" x14ac:dyDescent="0.35">
      <c r="A187" s="3">
        <v>183</v>
      </c>
      <c r="B187" s="3">
        <v>24.156250000000121</v>
      </c>
      <c r="C187" s="9">
        <f t="shared" si="2"/>
        <v>19.325000000000099</v>
      </c>
    </row>
    <row r="188" spans="1:3" x14ac:dyDescent="0.35">
      <c r="A188" s="3">
        <v>184</v>
      </c>
      <c r="B188" s="3">
        <v>24.131250000000122</v>
      </c>
      <c r="C188" s="9">
        <f t="shared" si="2"/>
        <v>19.305000000000099</v>
      </c>
    </row>
    <row r="189" spans="1:3" x14ac:dyDescent="0.35">
      <c r="A189" s="3">
        <v>185</v>
      </c>
      <c r="B189" s="3">
        <v>24.106250000000124</v>
      </c>
      <c r="C189" s="9">
        <f t="shared" si="2"/>
        <v>19.2850000000001</v>
      </c>
    </row>
    <row r="190" spans="1:3" x14ac:dyDescent="0.35">
      <c r="A190" s="3">
        <v>186</v>
      </c>
      <c r="B190" s="3">
        <v>24.081250000000125</v>
      </c>
      <c r="C190" s="9">
        <f t="shared" si="2"/>
        <v>19.2650000000001</v>
      </c>
    </row>
    <row r="191" spans="1:3" x14ac:dyDescent="0.35">
      <c r="A191" s="3">
        <v>187</v>
      </c>
      <c r="B191" s="3">
        <v>24.056250000000126</v>
      </c>
      <c r="C191" s="9">
        <f t="shared" si="2"/>
        <v>19.245000000000104</v>
      </c>
    </row>
    <row r="192" spans="1:3" x14ac:dyDescent="0.35">
      <c r="A192" s="3">
        <v>188</v>
      </c>
      <c r="B192" s="3">
        <v>24.031250000000128</v>
      </c>
      <c r="C192" s="9">
        <f t="shared" si="2"/>
        <v>19.225000000000104</v>
      </c>
    </row>
    <row r="193" spans="1:3" x14ac:dyDescent="0.35">
      <c r="A193" s="3">
        <v>189</v>
      </c>
      <c r="B193" s="3">
        <v>24.006250000000129</v>
      </c>
      <c r="C193" s="9">
        <f t="shared" si="2"/>
        <v>19.205000000000105</v>
      </c>
    </row>
    <row r="194" spans="1:3" x14ac:dyDescent="0.35">
      <c r="A194" s="3">
        <v>190</v>
      </c>
      <c r="B194" s="3">
        <v>23.981250000000127</v>
      </c>
      <c r="C194" s="9">
        <f t="shared" si="2"/>
        <v>19.185000000000102</v>
      </c>
    </row>
    <row r="195" spans="1:3" x14ac:dyDescent="0.35">
      <c r="A195" s="3">
        <v>191</v>
      </c>
      <c r="B195" s="3">
        <v>23.956250000000125</v>
      </c>
      <c r="C195" s="9">
        <f t="shared" si="2"/>
        <v>19.165000000000102</v>
      </c>
    </row>
    <row r="196" spans="1:3" x14ac:dyDescent="0.35">
      <c r="A196" s="3">
        <v>192</v>
      </c>
      <c r="B196" s="3">
        <v>23.931250000000123</v>
      </c>
      <c r="C196" s="9">
        <f t="shared" si="2"/>
        <v>19.145000000000099</v>
      </c>
    </row>
    <row r="197" spans="1:3" x14ac:dyDescent="0.35">
      <c r="A197" s="3">
        <v>193</v>
      </c>
      <c r="B197" s="3">
        <v>23.906250000000121</v>
      </c>
      <c r="C197" s="9">
        <f t="shared" si="2"/>
        <v>19.125000000000096</v>
      </c>
    </row>
    <row r="198" spans="1:3" x14ac:dyDescent="0.35">
      <c r="A198" s="3">
        <v>194</v>
      </c>
      <c r="B198" s="3">
        <v>23.881250000000122</v>
      </c>
      <c r="C198" s="9">
        <f t="shared" ref="C198:C254" si="3">B198*(1-$F$1)</f>
        <v>19.1050000000001</v>
      </c>
    </row>
    <row r="199" spans="1:3" x14ac:dyDescent="0.35">
      <c r="A199" s="3">
        <v>195</v>
      </c>
      <c r="B199" s="3">
        <v>23.85625000000012</v>
      </c>
      <c r="C199" s="9">
        <f t="shared" si="3"/>
        <v>19.085000000000097</v>
      </c>
    </row>
    <row r="200" spans="1:3" x14ac:dyDescent="0.35">
      <c r="A200" s="3">
        <v>196</v>
      </c>
      <c r="B200" s="3">
        <v>23.831250000000118</v>
      </c>
      <c r="C200" s="9">
        <f t="shared" si="3"/>
        <v>19.065000000000094</v>
      </c>
    </row>
    <row r="201" spans="1:3" x14ac:dyDescent="0.35">
      <c r="A201" s="3">
        <v>197</v>
      </c>
      <c r="B201" s="3">
        <v>23.806250000000119</v>
      </c>
      <c r="C201" s="9">
        <f t="shared" si="3"/>
        <v>19.045000000000098</v>
      </c>
    </row>
    <row r="202" spans="1:3" x14ac:dyDescent="0.35">
      <c r="A202" s="3">
        <v>198</v>
      </c>
      <c r="B202" s="3">
        <v>23.781250000000117</v>
      </c>
      <c r="C202" s="9">
        <f t="shared" si="3"/>
        <v>19.025000000000095</v>
      </c>
    </row>
    <row r="203" spans="1:3" x14ac:dyDescent="0.35">
      <c r="A203" s="3">
        <v>199</v>
      </c>
      <c r="B203" s="3">
        <v>23.756250000000115</v>
      </c>
      <c r="C203" s="9">
        <f t="shared" si="3"/>
        <v>19.005000000000091</v>
      </c>
    </row>
    <row r="204" spans="1:3" x14ac:dyDescent="0.35">
      <c r="A204" s="3">
        <v>200</v>
      </c>
      <c r="B204" s="3">
        <v>23.731250000000113</v>
      </c>
      <c r="C204" s="9">
        <f t="shared" si="3"/>
        <v>18.985000000000092</v>
      </c>
    </row>
    <row r="205" spans="1:3" x14ac:dyDescent="0.35">
      <c r="A205" s="3">
        <v>201</v>
      </c>
      <c r="B205" s="3">
        <v>23.706250000000111</v>
      </c>
      <c r="C205" s="9">
        <f t="shared" si="3"/>
        <v>18.965000000000089</v>
      </c>
    </row>
    <row r="206" spans="1:3" x14ac:dyDescent="0.35">
      <c r="A206" s="3">
        <v>202</v>
      </c>
      <c r="B206" s="3">
        <v>23.681250000000112</v>
      </c>
      <c r="C206" s="9">
        <f t="shared" si="3"/>
        <v>18.945000000000089</v>
      </c>
    </row>
    <row r="207" spans="1:3" x14ac:dyDescent="0.35">
      <c r="A207" s="3">
        <v>203</v>
      </c>
      <c r="B207" s="3">
        <v>23.65625000000011</v>
      </c>
      <c r="C207" s="9">
        <f t="shared" si="3"/>
        <v>18.92500000000009</v>
      </c>
    </row>
    <row r="208" spans="1:3" x14ac:dyDescent="0.35">
      <c r="A208" s="3">
        <v>204</v>
      </c>
      <c r="B208" s="3">
        <v>23.631250000000108</v>
      </c>
      <c r="C208" s="9">
        <f t="shared" si="3"/>
        <v>18.905000000000086</v>
      </c>
    </row>
    <row r="209" spans="1:3" x14ac:dyDescent="0.35">
      <c r="A209" s="3">
        <v>205</v>
      </c>
      <c r="B209" s="3">
        <v>23.606250000000109</v>
      </c>
      <c r="C209" s="9">
        <f t="shared" si="3"/>
        <v>18.885000000000087</v>
      </c>
    </row>
    <row r="210" spans="1:3" x14ac:dyDescent="0.35">
      <c r="A210" s="3">
        <v>206</v>
      </c>
      <c r="B210" s="3">
        <v>23.581250000000107</v>
      </c>
      <c r="C210" s="9">
        <f t="shared" si="3"/>
        <v>18.865000000000087</v>
      </c>
    </row>
    <row r="211" spans="1:3" x14ac:dyDescent="0.35">
      <c r="A211" s="3">
        <v>207</v>
      </c>
      <c r="B211" s="3">
        <v>23.556250000000105</v>
      </c>
      <c r="C211" s="9">
        <f t="shared" si="3"/>
        <v>18.845000000000084</v>
      </c>
    </row>
    <row r="212" spans="1:3" x14ac:dyDescent="0.35">
      <c r="A212" s="3">
        <v>208</v>
      </c>
      <c r="B212" s="3">
        <v>23.531250000000103</v>
      </c>
      <c r="C212" s="9">
        <f t="shared" si="3"/>
        <v>18.825000000000085</v>
      </c>
    </row>
    <row r="213" spans="1:3" x14ac:dyDescent="0.35">
      <c r="A213" s="3">
        <v>209</v>
      </c>
      <c r="B213" s="3">
        <v>23.506250000000101</v>
      </c>
      <c r="C213" s="9">
        <f t="shared" si="3"/>
        <v>18.805000000000081</v>
      </c>
    </row>
    <row r="214" spans="1:3" x14ac:dyDescent="0.35">
      <c r="A214" s="3">
        <v>210</v>
      </c>
      <c r="B214" s="3">
        <v>23.481250000000102</v>
      </c>
      <c r="C214" s="9">
        <f t="shared" si="3"/>
        <v>18.785000000000082</v>
      </c>
    </row>
    <row r="215" spans="1:3" x14ac:dyDescent="0.35">
      <c r="A215" s="3">
        <v>211</v>
      </c>
      <c r="B215" s="3">
        <v>23.4562500000001</v>
      </c>
      <c r="C215" s="9">
        <f t="shared" si="3"/>
        <v>18.765000000000082</v>
      </c>
    </row>
    <row r="216" spans="1:3" x14ac:dyDescent="0.35">
      <c r="A216" s="3">
        <v>212</v>
      </c>
      <c r="B216" s="3">
        <v>23.431250000000098</v>
      </c>
      <c r="C216" s="9">
        <f t="shared" si="3"/>
        <v>18.745000000000079</v>
      </c>
    </row>
    <row r="217" spans="1:3" x14ac:dyDescent="0.35">
      <c r="A217" s="3">
        <v>213</v>
      </c>
      <c r="B217" s="3">
        <v>23.406250000000099</v>
      </c>
      <c r="C217" s="9">
        <f t="shared" si="3"/>
        <v>18.72500000000008</v>
      </c>
    </row>
    <row r="218" spans="1:3" x14ac:dyDescent="0.35">
      <c r="A218" s="3">
        <v>214</v>
      </c>
      <c r="B218" s="3">
        <v>23.381250000000097</v>
      </c>
      <c r="C218" s="9">
        <f t="shared" si="3"/>
        <v>18.70500000000008</v>
      </c>
    </row>
    <row r="219" spans="1:3" x14ac:dyDescent="0.35">
      <c r="A219" s="3">
        <v>215</v>
      </c>
      <c r="B219" s="3">
        <v>23.356250000000095</v>
      </c>
      <c r="C219" s="9">
        <f t="shared" si="3"/>
        <v>18.685000000000077</v>
      </c>
    </row>
    <row r="220" spans="1:3" x14ac:dyDescent="0.35">
      <c r="A220" s="3">
        <v>216</v>
      </c>
      <c r="B220" s="3">
        <v>23.331250000000093</v>
      </c>
      <c r="C220" s="9">
        <f t="shared" si="3"/>
        <v>18.665000000000074</v>
      </c>
    </row>
    <row r="221" spans="1:3" x14ac:dyDescent="0.35">
      <c r="A221" s="3">
        <v>217</v>
      </c>
      <c r="B221" s="3">
        <v>23.306250000000091</v>
      </c>
      <c r="C221" s="9">
        <f t="shared" si="3"/>
        <v>18.645000000000074</v>
      </c>
    </row>
    <row r="222" spans="1:3" x14ac:dyDescent="0.35">
      <c r="A222" s="3">
        <v>218</v>
      </c>
      <c r="B222" s="3">
        <v>23.281250000000092</v>
      </c>
      <c r="C222" s="9">
        <f t="shared" si="3"/>
        <v>18.625000000000075</v>
      </c>
    </row>
    <row r="223" spans="1:3" x14ac:dyDescent="0.35">
      <c r="A223" s="3">
        <v>219</v>
      </c>
      <c r="B223" s="3">
        <v>23.25625000000009</v>
      </c>
      <c r="C223" s="9">
        <f t="shared" si="3"/>
        <v>18.605000000000071</v>
      </c>
    </row>
    <row r="224" spans="1:3" x14ac:dyDescent="0.35">
      <c r="A224" s="3">
        <v>220</v>
      </c>
      <c r="B224" s="3">
        <v>23.231250000000088</v>
      </c>
      <c r="C224" s="9">
        <f t="shared" si="3"/>
        <v>18.585000000000072</v>
      </c>
    </row>
    <row r="225" spans="1:3" x14ac:dyDescent="0.35">
      <c r="A225" s="3">
        <v>221</v>
      </c>
      <c r="B225" s="3">
        <v>23.20625000000009</v>
      </c>
      <c r="C225" s="9">
        <f t="shared" si="3"/>
        <v>18.565000000000072</v>
      </c>
    </row>
    <row r="226" spans="1:3" x14ac:dyDescent="0.35">
      <c r="A226" s="3">
        <v>222</v>
      </c>
      <c r="B226" s="3">
        <v>23.181250000000087</v>
      </c>
      <c r="C226" s="9">
        <f t="shared" si="3"/>
        <v>18.545000000000069</v>
      </c>
    </row>
    <row r="227" spans="1:3" x14ac:dyDescent="0.35">
      <c r="A227" s="3">
        <v>223</v>
      </c>
      <c r="B227" s="3">
        <v>23.156250000000085</v>
      </c>
      <c r="C227" s="9">
        <f t="shared" si="3"/>
        <v>18.52500000000007</v>
      </c>
    </row>
    <row r="228" spans="1:3" x14ac:dyDescent="0.35">
      <c r="A228" s="3">
        <v>224</v>
      </c>
      <c r="B228" s="3">
        <v>23.131250000000083</v>
      </c>
      <c r="C228" s="9">
        <f t="shared" si="3"/>
        <v>18.505000000000067</v>
      </c>
    </row>
    <row r="229" spans="1:3" x14ac:dyDescent="0.35">
      <c r="A229" s="3">
        <v>225</v>
      </c>
      <c r="B229" s="3">
        <v>23.106250000000081</v>
      </c>
      <c r="C229" s="9">
        <f t="shared" si="3"/>
        <v>18.485000000000067</v>
      </c>
    </row>
    <row r="230" spans="1:3" x14ac:dyDescent="0.35">
      <c r="A230" s="3">
        <v>226</v>
      </c>
      <c r="B230" s="3">
        <v>23.081250000000082</v>
      </c>
      <c r="C230" s="9">
        <f t="shared" si="3"/>
        <v>18.465000000000067</v>
      </c>
    </row>
    <row r="231" spans="1:3" x14ac:dyDescent="0.35">
      <c r="A231" s="3">
        <v>227</v>
      </c>
      <c r="B231" s="3">
        <v>23.05625000000008</v>
      </c>
      <c r="C231" s="9">
        <f t="shared" si="3"/>
        <v>18.445000000000064</v>
      </c>
    </row>
    <row r="232" spans="1:3" x14ac:dyDescent="0.35">
      <c r="A232" s="3">
        <v>228</v>
      </c>
      <c r="B232" s="3">
        <v>23.031250000000078</v>
      </c>
      <c r="C232" s="9">
        <f t="shared" si="3"/>
        <v>18.425000000000065</v>
      </c>
    </row>
    <row r="233" spans="1:3" x14ac:dyDescent="0.35">
      <c r="A233" s="3">
        <v>229</v>
      </c>
      <c r="B233" s="3">
        <v>23.00625000000008</v>
      </c>
      <c r="C233" s="9">
        <f t="shared" si="3"/>
        <v>18.405000000000065</v>
      </c>
    </row>
    <row r="234" spans="1:3" x14ac:dyDescent="0.35">
      <c r="A234" s="3">
        <v>230</v>
      </c>
      <c r="B234" s="3">
        <v>22.981250000000077</v>
      </c>
      <c r="C234" s="9">
        <f t="shared" si="3"/>
        <v>18.385000000000062</v>
      </c>
    </row>
    <row r="235" spans="1:3" x14ac:dyDescent="0.35">
      <c r="A235" s="3">
        <v>231</v>
      </c>
      <c r="B235" s="3">
        <v>22.956250000000075</v>
      </c>
      <c r="C235" s="9">
        <f t="shared" si="3"/>
        <v>18.365000000000062</v>
      </c>
    </row>
    <row r="236" spans="1:3" x14ac:dyDescent="0.35">
      <c r="A236" s="3">
        <v>232</v>
      </c>
      <c r="B236" s="3">
        <v>22.931250000000073</v>
      </c>
      <c r="C236" s="9">
        <f t="shared" si="3"/>
        <v>18.345000000000059</v>
      </c>
    </row>
    <row r="237" spans="1:3" x14ac:dyDescent="0.35">
      <c r="A237" s="3">
        <v>233</v>
      </c>
      <c r="B237" s="3">
        <v>22.906250000000071</v>
      </c>
      <c r="C237" s="9">
        <f t="shared" si="3"/>
        <v>18.325000000000056</v>
      </c>
    </row>
    <row r="238" spans="1:3" x14ac:dyDescent="0.35">
      <c r="A238" s="3">
        <v>234</v>
      </c>
      <c r="B238" s="3">
        <v>22.881250000000072</v>
      </c>
      <c r="C238" s="9">
        <f t="shared" si="3"/>
        <v>18.30500000000006</v>
      </c>
    </row>
    <row r="239" spans="1:3" x14ac:dyDescent="0.35">
      <c r="A239" s="3">
        <v>235</v>
      </c>
      <c r="B239" s="3">
        <v>22.85625000000007</v>
      </c>
      <c r="C239" s="9">
        <f t="shared" si="3"/>
        <v>18.285000000000057</v>
      </c>
    </row>
    <row r="240" spans="1:3" x14ac:dyDescent="0.35">
      <c r="A240" s="3">
        <v>236</v>
      </c>
      <c r="B240" s="3">
        <v>22.831250000000068</v>
      </c>
      <c r="C240" s="9">
        <f t="shared" si="3"/>
        <v>18.265000000000054</v>
      </c>
    </row>
    <row r="241" spans="1:3" x14ac:dyDescent="0.35">
      <c r="A241" s="3">
        <v>237</v>
      </c>
      <c r="B241" s="3">
        <v>22.80625000000007</v>
      </c>
      <c r="C241" s="9">
        <f t="shared" si="3"/>
        <v>18.245000000000058</v>
      </c>
    </row>
    <row r="242" spans="1:3" x14ac:dyDescent="0.35">
      <c r="A242" s="3">
        <v>238</v>
      </c>
      <c r="B242" s="3">
        <v>22.781250000000068</v>
      </c>
      <c r="C242" s="9">
        <f t="shared" si="3"/>
        <v>18.225000000000055</v>
      </c>
    </row>
    <row r="243" spans="1:3" x14ac:dyDescent="0.35">
      <c r="A243" s="3">
        <v>239</v>
      </c>
      <c r="B243" s="3">
        <v>22.756250000000065</v>
      </c>
      <c r="C243" s="9">
        <f t="shared" si="3"/>
        <v>18.205000000000052</v>
      </c>
    </row>
    <row r="244" spans="1:3" x14ac:dyDescent="0.35">
      <c r="A244" s="3">
        <v>240</v>
      </c>
      <c r="B244" s="3">
        <v>22.731250000000063</v>
      </c>
      <c r="C244" s="9">
        <f t="shared" si="3"/>
        <v>18.185000000000052</v>
      </c>
    </row>
    <row r="245" spans="1:3" x14ac:dyDescent="0.35">
      <c r="A245" s="3">
        <v>241</v>
      </c>
      <c r="B245" s="3">
        <v>22.706250000000061</v>
      </c>
      <c r="C245" s="9">
        <f t="shared" si="3"/>
        <v>18.165000000000049</v>
      </c>
    </row>
    <row r="246" spans="1:3" x14ac:dyDescent="0.35">
      <c r="A246" s="3">
        <v>242</v>
      </c>
      <c r="B246" s="3">
        <v>22.681250000000063</v>
      </c>
      <c r="C246" s="9">
        <f t="shared" si="3"/>
        <v>18.145000000000049</v>
      </c>
    </row>
    <row r="247" spans="1:3" x14ac:dyDescent="0.35">
      <c r="A247" s="3">
        <v>243</v>
      </c>
      <c r="B247" s="3">
        <v>22.65625000000006</v>
      </c>
      <c r="C247" s="9">
        <f t="shared" si="3"/>
        <v>18.12500000000005</v>
      </c>
    </row>
    <row r="248" spans="1:3" x14ac:dyDescent="0.35">
      <c r="A248" s="3">
        <v>244</v>
      </c>
      <c r="B248" s="3">
        <v>22.631250000000058</v>
      </c>
      <c r="C248" s="9">
        <f t="shared" si="3"/>
        <v>18.105000000000047</v>
      </c>
    </row>
    <row r="249" spans="1:3" x14ac:dyDescent="0.35">
      <c r="A249" s="3">
        <v>245</v>
      </c>
      <c r="B249" s="3">
        <v>22.60625000000006</v>
      </c>
      <c r="C249" s="9">
        <f t="shared" si="3"/>
        <v>18.085000000000047</v>
      </c>
    </row>
    <row r="250" spans="1:3" x14ac:dyDescent="0.35">
      <c r="A250" s="3">
        <v>246</v>
      </c>
      <c r="B250" s="3">
        <v>22.581250000000058</v>
      </c>
      <c r="C250" s="9">
        <f t="shared" si="3"/>
        <v>18.065000000000047</v>
      </c>
    </row>
    <row r="251" spans="1:3" x14ac:dyDescent="0.35">
      <c r="A251" s="3">
        <v>247</v>
      </c>
      <c r="B251" s="3">
        <v>22.556250000000055</v>
      </c>
      <c r="C251" s="9">
        <f t="shared" si="3"/>
        <v>18.045000000000044</v>
      </c>
    </row>
    <row r="252" spans="1:3" x14ac:dyDescent="0.35">
      <c r="A252" s="3">
        <v>248</v>
      </c>
      <c r="B252" s="3">
        <v>22.531250000000053</v>
      </c>
      <c r="C252" s="9">
        <f t="shared" si="3"/>
        <v>18.025000000000045</v>
      </c>
    </row>
    <row r="253" spans="1:3" x14ac:dyDescent="0.35">
      <c r="A253" s="3">
        <v>249</v>
      </c>
      <c r="B253" s="3">
        <v>22.506250000000051</v>
      </c>
      <c r="C253" s="9">
        <f t="shared" si="3"/>
        <v>18.005000000000042</v>
      </c>
    </row>
    <row r="254" spans="1:3" x14ac:dyDescent="0.35">
      <c r="A254" s="3">
        <v>250</v>
      </c>
      <c r="B254" s="3">
        <v>22.481250000000003</v>
      </c>
      <c r="C254" s="9">
        <f t="shared" si="3"/>
        <v>17.985000000000003</v>
      </c>
    </row>
  </sheetData>
  <mergeCells count="2">
    <mergeCell ref="A1:C1"/>
    <mergeCell ref="D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06866-F67B-435B-872E-81D6E3BAAF1F}">
  <dimension ref="A1:F5"/>
  <sheetViews>
    <sheetView workbookViewId="0">
      <selection sqref="A1:XFD104857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64</v>
      </c>
      <c r="B1" s="133"/>
      <c r="C1" s="133"/>
      <c r="D1" s="134" t="s">
        <v>53</v>
      </c>
      <c r="E1" s="134"/>
      <c r="F1" s="43">
        <v>0.15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
        <v>55</v>
      </c>
      <c r="B5" s="8">
        <v>75</v>
      </c>
      <c r="C5" s="9">
        <f>B5*(1-$F$1)</f>
        <v>63.75</v>
      </c>
    </row>
  </sheetData>
  <mergeCells count="2">
    <mergeCell ref="A1:C1"/>
    <mergeCell ref="D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6C67-4FAB-49DA-ADC8-38324DFFE1DC}">
  <dimension ref="A1:E5"/>
  <sheetViews>
    <sheetView workbookViewId="0">
      <selection activeCell="F1" sqref="F1"/>
    </sheetView>
  </sheetViews>
  <sheetFormatPr defaultRowHeight="14.5" x14ac:dyDescent="0.35"/>
  <cols>
    <col min="1" max="1" width="18.54296875" bestFit="1" customWidth="1"/>
    <col min="2" max="2" width="18.81640625" customWidth="1"/>
    <col min="3" max="3" width="18.54296875" customWidth="1"/>
    <col min="4" max="4" width="15.453125" customWidth="1"/>
  </cols>
  <sheetData>
    <row r="1" spans="1:5" ht="92.25" customHeight="1" thickBot="1" x14ac:dyDescent="0.4">
      <c r="A1" s="132" t="s">
        <v>67</v>
      </c>
      <c r="B1" s="133"/>
      <c r="C1" s="133"/>
      <c r="D1" s="58" t="s">
        <v>53</v>
      </c>
      <c r="E1" s="43">
        <v>0.5</v>
      </c>
    </row>
    <row r="2" spans="1:5" ht="49.5" customHeight="1" thickBot="1" x14ac:dyDescent="0.4">
      <c r="A2" s="4" t="s">
        <v>1</v>
      </c>
      <c r="B2" s="4" t="s">
        <v>3</v>
      </c>
      <c r="C2" s="4" t="s">
        <v>68</v>
      </c>
    </row>
    <row r="3" spans="1:5" ht="17.149999999999999" customHeight="1" x14ac:dyDescent="0.35">
      <c r="A3" s="5"/>
      <c r="B3" s="10" t="s">
        <v>54</v>
      </c>
      <c r="C3" s="11" t="s">
        <v>54</v>
      </c>
    </row>
    <row r="4" spans="1:5" ht="17.149999999999999" customHeight="1" x14ac:dyDescent="0.35">
      <c r="A4" s="3">
        <v>0</v>
      </c>
      <c r="B4" s="8">
        <v>0</v>
      </c>
      <c r="C4" s="9">
        <v>0</v>
      </c>
    </row>
    <row r="5" spans="1:5" x14ac:dyDescent="0.35">
      <c r="A5" s="3" t="s">
        <v>54</v>
      </c>
      <c r="B5" s="8">
        <v>150</v>
      </c>
      <c r="C5" s="9">
        <f>B5*(1-$E$1)</f>
        <v>75</v>
      </c>
    </row>
  </sheetData>
  <mergeCells count="1">
    <mergeCell ref="A1:C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81C5-7B24-4564-AEC6-5A65647CAE9A}">
  <dimension ref="A1:H13"/>
  <sheetViews>
    <sheetView workbookViewId="0">
      <selection activeCell="F19" sqref="F19"/>
    </sheetView>
  </sheetViews>
  <sheetFormatPr defaultRowHeight="14.5" x14ac:dyDescent="0.35"/>
  <cols>
    <col min="1" max="1" width="21.81640625" customWidth="1"/>
    <col min="2" max="2" width="21.26953125" customWidth="1"/>
    <col min="6" max="6" width="11.7265625" customWidth="1"/>
    <col min="7" max="7" width="13.1796875" customWidth="1"/>
    <col min="8" max="8" width="11.1796875" customWidth="1"/>
  </cols>
  <sheetData>
    <row r="1" spans="1:8" ht="71" customHeight="1" thickBot="1" x14ac:dyDescent="0.4">
      <c r="A1" s="132" t="s">
        <v>72</v>
      </c>
      <c r="B1" s="133"/>
      <c r="C1" s="134" t="s">
        <v>53</v>
      </c>
      <c r="D1" s="134"/>
      <c r="E1" s="43">
        <v>0.3</v>
      </c>
    </row>
    <row r="2" spans="1:8" ht="63" thickBot="1" x14ac:dyDescent="0.45">
      <c r="A2" s="4" t="s">
        <v>1</v>
      </c>
      <c r="B2" s="135" t="s">
        <v>73</v>
      </c>
      <c r="C2" s="136"/>
      <c r="D2" s="136"/>
      <c r="E2" s="137"/>
      <c r="F2" s="4" t="s">
        <v>74</v>
      </c>
      <c r="G2" s="4" t="s">
        <v>75</v>
      </c>
      <c r="H2" s="4" t="s">
        <v>76</v>
      </c>
    </row>
    <row r="3" spans="1:8" ht="15" thickBot="1" x14ac:dyDescent="0.4">
      <c r="A3" s="61"/>
      <c r="B3" s="61">
        <v>1</v>
      </c>
      <c r="C3" s="61">
        <v>2</v>
      </c>
      <c r="D3" s="61">
        <v>3</v>
      </c>
      <c r="E3" s="61">
        <v>4</v>
      </c>
      <c r="F3" s="62">
        <f>'Pricing Calculator'!F19</f>
        <v>1</v>
      </c>
      <c r="G3" s="63">
        <f>'Pricing Calculator'!B19</f>
        <v>0</v>
      </c>
      <c r="H3" s="2">
        <f>VLOOKUP(G3,A4:F13,6)</f>
        <v>0</v>
      </c>
    </row>
    <row r="4" spans="1:8" x14ac:dyDescent="0.35">
      <c r="A4" s="64">
        <v>0</v>
      </c>
      <c r="B4" s="65">
        <v>0</v>
      </c>
      <c r="C4" s="65">
        <v>0</v>
      </c>
      <c r="D4" s="65">
        <v>0</v>
      </c>
      <c r="E4" s="65">
        <v>0</v>
      </c>
      <c r="F4" s="66">
        <f>IF($F$3=$B$3,B4,IF($F$3=$C$3,C4,IF($F$3=$D$3,D4,E4)))</f>
        <v>0</v>
      </c>
      <c r="G4" s="2"/>
      <c r="H4" s="2"/>
    </row>
    <row r="5" spans="1:8" x14ac:dyDescent="0.35">
      <c r="A5" s="3">
        <v>1</v>
      </c>
      <c r="B5" s="66">
        <v>550</v>
      </c>
      <c r="C5" s="66">
        <v>825</v>
      </c>
      <c r="D5" s="66">
        <v>1050</v>
      </c>
      <c r="E5" s="66">
        <v>1275</v>
      </c>
      <c r="F5" s="66">
        <f t="shared" ref="F5:F13" si="0">IF($F$3=$B$3,B5,IF($F$3=$C$3,C5,IF($F$3=$D$3,D5,E5)))</f>
        <v>550</v>
      </c>
      <c r="G5" s="2"/>
      <c r="H5" s="2"/>
    </row>
    <row r="6" spans="1:8" x14ac:dyDescent="0.35">
      <c r="A6" s="3">
        <v>26</v>
      </c>
      <c r="B6" s="66">
        <v>900</v>
      </c>
      <c r="C6" s="66">
        <v>1500</v>
      </c>
      <c r="D6" s="66">
        <v>2150</v>
      </c>
      <c r="E6" s="66">
        <v>2850</v>
      </c>
      <c r="F6" s="66">
        <f t="shared" si="0"/>
        <v>900</v>
      </c>
      <c r="G6" s="2"/>
      <c r="H6" s="2"/>
    </row>
    <row r="7" spans="1:8" x14ac:dyDescent="0.35">
      <c r="A7" s="3">
        <v>51</v>
      </c>
      <c r="B7" s="66">
        <v>1275</v>
      </c>
      <c r="C7" s="66">
        <v>2150</v>
      </c>
      <c r="D7" s="66">
        <v>3250</v>
      </c>
      <c r="E7" s="66">
        <v>4350</v>
      </c>
      <c r="F7" s="66">
        <f t="shared" si="0"/>
        <v>1275</v>
      </c>
      <c r="G7" s="2"/>
      <c r="H7" s="2"/>
    </row>
    <row r="8" spans="1:8" x14ac:dyDescent="0.35">
      <c r="A8" s="3">
        <v>101</v>
      </c>
      <c r="B8" s="66">
        <v>2150</v>
      </c>
      <c r="C8" s="66">
        <v>3250</v>
      </c>
      <c r="D8" s="66">
        <v>4350</v>
      </c>
      <c r="E8" s="66">
        <v>6550</v>
      </c>
      <c r="F8" s="66">
        <f t="shared" si="0"/>
        <v>2150</v>
      </c>
      <c r="G8" s="2"/>
      <c r="H8" s="2"/>
    </row>
    <row r="9" spans="1:8" x14ac:dyDescent="0.35">
      <c r="A9" s="3">
        <v>251</v>
      </c>
      <c r="B9" s="66">
        <v>3250</v>
      </c>
      <c r="C9" s="66">
        <v>4350</v>
      </c>
      <c r="D9" s="66">
        <v>5450</v>
      </c>
      <c r="E9" s="66">
        <v>7650</v>
      </c>
      <c r="F9" s="66">
        <f t="shared" si="0"/>
        <v>3250</v>
      </c>
      <c r="G9" s="2"/>
      <c r="H9" s="2"/>
    </row>
    <row r="10" spans="1:8" x14ac:dyDescent="0.35">
      <c r="A10" s="3">
        <v>501</v>
      </c>
      <c r="B10" s="66">
        <v>4350</v>
      </c>
      <c r="C10" s="66">
        <v>5450</v>
      </c>
      <c r="D10" s="66">
        <v>6550</v>
      </c>
      <c r="E10" s="66">
        <v>9850</v>
      </c>
      <c r="F10" s="66">
        <f t="shared" si="0"/>
        <v>4350</v>
      </c>
      <c r="G10" s="2"/>
      <c r="H10" s="2"/>
    </row>
    <row r="11" spans="1:8" x14ac:dyDescent="0.35">
      <c r="A11" s="3">
        <v>1001</v>
      </c>
      <c r="B11" s="66">
        <v>5450</v>
      </c>
      <c r="C11" s="66">
        <v>6550</v>
      </c>
      <c r="D11" s="66">
        <v>8750</v>
      </c>
      <c r="E11" s="66">
        <v>12050</v>
      </c>
      <c r="F11" s="66">
        <f t="shared" si="0"/>
        <v>5450</v>
      </c>
      <c r="G11" s="2"/>
      <c r="H11" s="2"/>
    </row>
    <row r="12" spans="1:8" x14ac:dyDescent="0.35">
      <c r="A12" s="3">
        <v>2001</v>
      </c>
      <c r="B12" s="66">
        <v>6550</v>
      </c>
      <c r="C12" s="66">
        <v>8750</v>
      </c>
      <c r="D12" s="66">
        <v>12050</v>
      </c>
      <c r="E12" s="66">
        <v>16450</v>
      </c>
      <c r="F12" s="66">
        <f t="shared" si="0"/>
        <v>6550</v>
      </c>
      <c r="G12" s="2"/>
      <c r="H12" s="2"/>
    </row>
    <row r="13" spans="1:8" ht="15" thickBot="1" x14ac:dyDescent="0.4">
      <c r="A13" s="67">
        <v>3001</v>
      </c>
      <c r="B13" s="68">
        <v>0</v>
      </c>
      <c r="C13" s="68">
        <v>0</v>
      </c>
      <c r="D13" s="68">
        <v>0</v>
      </c>
      <c r="E13" s="68">
        <v>0</v>
      </c>
      <c r="F13" s="68">
        <f t="shared" si="0"/>
        <v>0</v>
      </c>
      <c r="G13" s="2"/>
      <c r="H13" s="2"/>
    </row>
  </sheetData>
  <mergeCells count="3">
    <mergeCell ref="A1:B1"/>
    <mergeCell ref="C1:D1"/>
    <mergeCell ref="B2:E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38C-6377-4868-A215-BB9DB0A74344}">
  <dimension ref="A1:F5"/>
  <sheetViews>
    <sheetView workbookViewId="0">
      <selection sqref="A1:XFD104857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61</v>
      </c>
      <c r="B1" s="133"/>
      <c r="C1" s="133"/>
      <c r="D1" s="134" t="s">
        <v>53</v>
      </c>
      <c r="E1" s="134"/>
      <c r="F1" s="43">
        <v>0.5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
        <v>55</v>
      </c>
      <c r="B5" s="8">
        <v>120</v>
      </c>
      <c r="C5" s="9">
        <f>B5*(1-$F$1)</f>
        <v>60</v>
      </c>
    </row>
  </sheetData>
  <mergeCells count="2">
    <mergeCell ref="A1:C1"/>
    <mergeCell ref="D1:E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E987-EC79-4563-8331-B1E2995E2F2E}">
  <dimension ref="D1:M20"/>
  <sheetViews>
    <sheetView workbookViewId="0">
      <selection activeCell="E2" sqref="E2"/>
    </sheetView>
  </sheetViews>
  <sheetFormatPr defaultRowHeight="14.5" x14ac:dyDescent="0.35"/>
  <sheetData>
    <row r="1" spans="4:13" x14ac:dyDescent="0.35">
      <c r="D1" s="2">
        <v>250</v>
      </c>
      <c r="E1" s="12" t="s">
        <v>50</v>
      </c>
    </row>
    <row r="2" spans="4:13" x14ac:dyDescent="0.35">
      <c r="D2" s="2">
        <v>29</v>
      </c>
      <c r="E2" s="12" t="s">
        <v>49</v>
      </c>
    </row>
    <row r="3" spans="4:13" x14ac:dyDescent="0.35">
      <c r="D3" s="2" t="s">
        <v>48</v>
      </c>
      <c r="E3" s="12" t="s">
        <v>43</v>
      </c>
      <c r="L3" s="39">
        <v>0.9</v>
      </c>
      <c r="M3" s="12" t="s">
        <v>44</v>
      </c>
    </row>
    <row r="4" spans="4:13" x14ac:dyDescent="0.35">
      <c r="E4" s="12"/>
      <c r="L4" s="39">
        <v>0.8</v>
      </c>
      <c r="M4" s="12" t="s">
        <v>45</v>
      </c>
    </row>
    <row r="5" spans="4:13" x14ac:dyDescent="0.35">
      <c r="D5" t="b">
        <v>0</v>
      </c>
      <c r="E5" s="12" t="s">
        <v>35</v>
      </c>
    </row>
    <row r="6" spans="4:13" x14ac:dyDescent="0.35">
      <c r="D6" t="b">
        <v>0</v>
      </c>
      <c r="E6" s="12" t="s">
        <v>36</v>
      </c>
    </row>
    <row r="7" spans="4:13" x14ac:dyDescent="0.35">
      <c r="E7" s="12"/>
    </row>
    <row r="8" spans="4:13" x14ac:dyDescent="0.35">
      <c r="D8" t="b">
        <v>0</v>
      </c>
      <c r="E8" s="12" t="s">
        <v>41</v>
      </c>
    </row>
    <row r="9" spans="4:13" x14ac:dyDescent="0.35">
      <c r="D9" t="b">
        <v>0</v>
      </c>
      <c r="E9" s="12" t="s">
        <v>37</v>
      </c>
    </row>
    <row r="10" spans="4:13" x14ac:dyDescent="0.35">
      <c r="D10" t="b">
        <v>0</v>
      </c>
      <c r="E10" s="12" t="s">
        <v>38</v>
      </c>
    </row>
    <row r="11" spans="4:13" x14ac:dyDescent="0.35">
      <c r="D11" t="b">
        <v>0</v>
      </c>
      <c r="E11" s="12" t="s">
        <v>9</v>
      </c>
    </row>
    <row r="12" spans="4:13" x14ac:dyDescent="0.35">
      <c r="D12" t="b">
        <v>0</v>
      </c>
      <c r="E12" s="12" t="s">
        <v>0</v>
      </c>
    </row>
    <row r="13" spans="4:13" x14ac:dyDescent="0.35">
      <c r="D13" t="b">
        <v>0</v>
      </c>
      <c r="E13" s="12" t="s">
        <v>4</v>
      </c>
    </row>
    <row r="14" spans="4:13" x14ac:dyDescent="0.35">
      <c r="D14" t="b">
        <v>0</v>
      </c>
      <c r="E14" s="12" t="s">
        <v>5</v>
      </c>
    </row>
    <row r="15" spans="4:13" x14ac:dyDescent="0.35">
      <c r="D15" t="b">
        <v>0</v>
      </c>
      <c r="E15" s="12" t="s">
        <v>11</v>
      </c>
    </row>
    <row r="16" spans="4:13" x14ac:dyDescent="0.35">
      <c r="D16" t="b">
        <v>0</v>
      </c>
      <c r="E16" s="12" t="s">
        <v>64</v>
      </c>
    </row>
    <row r="17" spans="4:5" x14ac:dyDescent="0.35">
      <c r="D17" t="b">
        <v>0</v>
      </c>
      <c r="E17" s="12" t="s">
        <v>67</v>
      </c>
    </row>
    <row r="19" spans="4:5" x14ac:dyDescent="0.35">
      <c r="D19" t="b">
        <v>0</v>
      </c>
      <c r="E19" s="12" t="s">
        <v>72</v>
      </c>
    </row>
    <row r="20" spans="4:5" x14ac:dyDescent="0.35">
      <c r="D20" t="b">
        <v>0</v>
      </c>
      <c r="E20" s="12"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AU74"/>
  <sheetViews>
    <sheetView tabSelected="1" zoomScale="120" zoomScaleNormal="120" workbookViewId="0">
      <selection activeCell="C8" sqref="C8:F8"/>
    </sheetView>
  </sheetViews>
  <sheetFormatPr defaultRowHeight="14.5" x14ac:dyDescent="0.35"/>
  <cols>
    <col min="1" max="1" width="7.1796875" customWidth="1"/>
    <col min="2" max="2" width="9.81640625" style="2" customWidth="1"/>
    <col min="3" max="3" width="9.1796875" customWidth="1"/>
    <col min="4" max="4" width="24.1796875" customWidth="1"/>
    <col min="5" max="5" width="8.453125" customWidth="1"/>
    <col min="6" max="6" width="13.54296875" customWidth="1"/>
    <col min="7" max="7" width="17.1796875" bestFit="1" customWidth="1"/>
    <col min="8" max="8" width="20.54296875" customWidth="1"/>
    <col min="9" max="9" width="2.26953125" customWidth="1"/>
    <col min="10" max="10" width="16.54296875" customWidth="1"/>
    <col min="11" max="11" width="18.1796875" customWidth="1"/>
    <col min="13" max="13" width="10.54296875" customWidth="1"/>
    <col min="27" max="27" width="28.81640625" bestFit="1" customWidth="1"/>
  </cols>
  <sheetData>
    <row r="1" spans="1:47" s="1" customFormat="1" x14ac:dyDescent="0.35">
      <c r="A1" s="14"/>
      <c r="B1" s="14"/>
      <c r="C1" s="40" t="s">
        <v>46</v>
      </c>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47" ht="20.5" thickBot="1" x14ac:dyDescent="0.45">
      <c r="A2" s="14"/>
      <c r="B2" s="14"/>
      <c r="C2" s="110" t="s">
        <v>42</v>
      </c>
      <c r="D2" s="110"/>
      <c r="E2" s="110"/>
      <c r="F2" s="110"/>
      <c r="G2" s="17"/>
      <c r="H2" s="17"/>
      <c r="I2" s="17"/>
      <c r="J2" s="17"/>
      <c r="K2" s="17"/>
      <c r="L2" s="17"/>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
      <c r="AO2" s="1"/>
      <c r="AP2" s="1"/>
      <c r="AQ2" s="1"/>
      <c r="AR2" s="1"/>
      <c r="AS2" s="1"/>
      <c r="AT2" s="1"/>
      <c r="AU2" s="1"/>
    </row>
    <row r="3" spans="1:47" ht="32.15" customHeight="1" thickBot="1" x14ac:dyDescent="0.45">
      <c r="A3" s="14"/>
      <c r="B3" s="14"/>
      <c r="C3" s="118" t="s">
        <v>35</v>
      </c>
      <c r="D3" s="119"/>
      <c r="E3" s="119"/>
      <c r="F3" s="120"/>
      <c r="G3" s="48" t="str">
        <f>IF(('Data Variables'!D5=TRUE)*AND('Data Variables'!D6=TRUE),"",IF('Data Variables'!D5=FALSE,"",IF(OR(B8&gt;='Data Variables'!D1,B9&gt;='Data Variables'!D1,B10&gt;='Data Variables'!D1,B11&gt;='Data Variables'!D1,B12&gt;='Data Variables'!D1,B13&gt;='Data Variables'!D1,B14&gt;='Data Variables'!D1,B15&gt;='Data Variables'!D1,B16&gt;='Data Variables'!D1,B17&gt;='Data Variables'!D1,B20&gt;='Data Variables'!D1),"  It's required to strategize with Eagle Point for deals of this size.  ","")))</f>
        <v/>
      </c>
      <c r="H3" s="17"/>
      <c r="I3" s="17"/>
      <c r="J3" s="17"/>
      <c r="K3" s="1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
      <c r="AO3" s="1"/>
      <c r="AP3" s="1"/>
      <c r="AQ3" s="1"/>
      <c r="AR3" s="1"/>
      <c r="AS3" s="1"/>
      <c r="AT3" s="1"/>
      <c r="AU3" s="1"/>
    </row>
    <row r="4" spans="1:47" ht="32.15" customHeight="1" thickBot="1" x14ac:dyDescent="0.4">
      <c r="A4" s="14"/>
      <c r="B4" s="14"/>
      <c r="C4" s="118" t="s">
        <v>36</v>
      </c>
      <c r="D4" s="119"/>
      <c r="E4" s="119"/>
      <c r="F4" s="120"/>
      <c r="G4" s="49" t="str">
        <f>IF(('Data Variables'!D5=TRUE)*AND('Data Variables'!D6=TRUE),"",IF('Data Variables'!D6=FALSE,"",IF(OR(B8&gt;'Data Variables'!D2,B9&gt;'Data Variables'!D2,B10&gt;'Data Variables'!D2,B11&gt;'Data Variables'!D2,B12&gt;'Data Variables'!D2,B13&gt;'Data Variables'!D2,B14&gt;'Data Variables'!D2,B15&gt;'Data Variables'!D2,B16&gt;'Data Variables'!D2,B17&gt;'Data Variables'!D2,B20&gt;'Data Variables'!D2),"  Eagle Point must approve Pinnacle Lite deals of this size prior to order  ","")))</f>
        <v/>
      </c>
      <c r="H4" s="17"/>
      <c r="I4" s="17"/>
      <c r="J4" s="17"/>
      <c r="K4" s="17"/>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
      <c r="AO4" s="1"/>
      <c r="AP4" s="1"/>
      <c r="AQ4" s="1"/>
      <c r="AR4" s="1"/>
      <c r="AS4" s="1"/>
      <c r="AT4" s="1"/>
      <c r="AU4" s="1"/>
    </row>
    <row r="5" spans="1:47" ht="12" customHeight="1" thickBot="1" x14ac:dyDescent="0.4">
      <c r="A5" s="14"/>
      <c r="B5" s="14"/>
      <c r="C5" s="16"/>
      <c r="D5" s="16"/>
      <c r="E5" s="16"/>
      <c r="F5" s="16"/>
      <c r="G5" s="18"/>
      <c r="H5" s="18"/>
      <c r="I5" s="17"/>
      <c r="J5" s="17"/>
      <c r="K5" s="17"/>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
      <c r="AO5" s="1"/>
      <c r="AP5" s="1"/>
      <c r="AQ5" s="1"/>
      <c r="AR5" s="1"/>
      <c r="AS5" s="1"/>
      <c r="AT5" s="1"/>
    </row>
    <row r="6" spans="1:47" ht="26.15" customHeight="1" thickBot="1" x14ac:dyDescent="0.45">
      <c r="A6" s="14"/>
      <c r="B6" s="42"/>
      <c r="C6" s="113" t="s">
        <v>52</v>
      </c>
      <c r="D6" s="113"/>
      <c r="E6" s="113"/>
      <c r="F6" s="114"/>
      <c r="G6" s="124" t="s">
        <v>12</v>
      </c>
      <c r="H6" s="125"/>
      <c r="I6" s="19"/>
      <c r="J6" s="130" t="s">
        <v>40</v>
      </c>
      <c r="K6" s="131"/>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
      <c r="AO6" s="1"/>
      <c r="AP6" s="1"/>
      <c r="AQ6" s="1"/>
      <c r="AR6" s="1"/>
      <c r="AS6" s="1"/>
      <c r="AT6" s="1"/>
    </row>
    <row r="7" spans="1:47" ht="26.5" thickBot="1" x14ac:dyDescent="0.45">
      <c r="A7" s="14"/>
      <c r="B7" s="42" t="s">
        <v>51</v>
      </c>
      <c r="C7" s="121" t="s">
        <v>58</v>
      </c>
      <c r="D7" s="121"/>
      <c r="E7" s="121"/>
      <c r="F7" s="121"/>
      <c r="G7" s="20" t="s">
        <v>2</v>
      </c>
      <c r="H7" s="21" t="s">
        <v>7</v>
      </c>
      <c r="I7" s="22"/>
      <c r="J7" s="20" t="s">
        <v>2</v>
      </c>
      <c r="K7" s="21" t="s">
        <v>6</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
      <c r="AO7" s="1"/>
      <c r="AP7" s="1"/>
      <c r="AQ7" s="1"/>
      <c r="AR7" s="1"/>
      <c r="AS7" s="1"/>
      <c r="AT7" s="1"/>
    </row>
    <row r="8" spans="1:47" ht="31.9" customHeight="1" thickBot="1" x14ac:dyDescent="0.4">
      <c r="A8" s="14"/>
      <c r="B8" s="60">
        <v>0</v>
      </c>
      <c r="C8" s="126" t="s">
        <v>70</v>
      </c>
      <c r="D8" s="127"/>
      <c r="E8" s="127"/>
      <c r="F8" s="127"/>
      <c r="G8" s="46" t="str">
        <f>IF(B8&gt;='Data Variables'!D1,"",IF('Data Variables'!D8=FALSE,"",IF(('Data Variables'!D5=TRUE)*AND('Data Variables'!D6=TRUE),'Data Variables'!D3,(IF('Data Variables'!D5=TRUE,IF(B8&lt;30,'Pinnacle Series Lookup'!B5*B8,VLOOKUP(B8,'Pinnacle Series Lookup'!A6:B217,2)),IF('Data Variables'!D6=TRUE,IF(B8&gt;'Data Variables'!D2,"",'Pinnacle Lite Lookup'!B5*'Pricing Calculator'!B8),""))))))</f>
        <v/>
      </c>
      <c r="H8" s="47" t="str">
        <f>IF(G8='Data Variables'!$D$3,"",IF(G8="","",G8*'Data Variables'!$L$4*3))</f>
        <v/>
      </c>
      <c r="I8" s="41"/>
      <c r="J8" s="44" t="str">
        <f>IF(G8='Data Variables'!D3,"",IF(G8="","",IF('Data Variables'!D5=TRUE,G8*'Pinnacle Series Lookup'!F1,'Pinnacle Lite Lookup'!C5*B8)))</f>
        <v/>
      </c>
      <c r="K8" s="45" t="str">
        <f>IF(G8='Data Variables'!$D$3,"",IF(G8="","",J8*'Data Variables'!$L$4*3))</f>
        <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
      <c r="AO8" s="1"/>
      <c r="AP8" s="1"/>
      <c r="AQ8" s="1"/>
      <c r="AR8" s="1"/>
      <c r="AS8" s="1"/>
      <c r="AT8" s="1"/>
    </row>
    <row r="9" spans="1:47" ht="31.9" customHeight="1" thickBot="1" x14ac:dyDescent="0.4">
      <c r="A9" s="14"/>
      <c r="B9" s="60">
        <v>0</v>
      </c>
      <c r="C9" s="115" t="s">
        <v>37</v>
      </c>
      <c r="D9" s="116"/>
      <c r="E9" s="116"/>
      <c r="F9" s="116"/>
      <c r="G9" s="46" t="str">
        <f>IF(B9&gt;='Data Variables'!D1,"",IF('Data Variables'!D9=FALSE,"",IF(('Data Variables'!D5=TRUE)*AND('Data Variables'!D6=TRUE),'Data Variables'!D3,(IF('Data Variables'!D5=TRUE,'Bentley Lookup'!B5*B9,IF('Data Variables'!D6=TRUE,IF(B9&gt;'Data Variables'!D2,"",'Bentley Lookup'!B5*'Pricing Calculator'!B9),""))))))</f>
        <v/>
      </c>
      <c r="H9" s="47" t="str">
        <f>IF(G9='Data Variables'!$D$3,"",IF(G9="","",G9*'Data Variables'!$L$4*3))</f>
        <v/>
      </c>
      <c r="I9" s="41"/>
      <c r="J9" s="44" t="str">
        <f>IF(G9='Data Variables'!D3,"",IF(G9="","",IF('Data Variables'!D5=TRUE,'Bentley Lookup'!C5*B9,'Bentley Lookup'!C5*B9)))</f>
        <v/>
      </c>
      <c r="K9" s="45" t="str">
        <f>IF(G9='Data Variables'!$D$3,"",IF(G9="","",J9*'Data Variables'!$L$4*3))</f>
        <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
      <c r="AO9" s="1"/>
      <c r="AP9" s="1"/>
      <c r="AQ9" s="1"/>
      <c r="AR9" s="1"/>
      <c r="AS9" s="1"/>
      <c r="AT9" s="1"/>
    </row>
    <row r="10" spans="1:47" ht="31.9" customHeight="1" thickBot="1" x14ac:dyDescent="0.4">
      <c r="A10" s="14"/>
      <c r="B10" s="60">
        <v>0</v>
      </c>
      <c r="C10" s="115" t="s">
        <v>38</v>
      </c>
      <c r="D10" s="116"/>
      <c r="E10" s="116"/>
      <c r="F10" s="116"/>
      <c r="G10" s="46" t="str">
        <f>IF(B10&gt;='Data Variables'!D1,"",IF('Data Variables'!D10=FALSE,"",IF(('Data Variables'!D5=TRUE)*AND('Data Variables'!D6=TRUE),'Data Variables'!D3,(IF('Data Variables'!D5=TRUE,'Sketchup Lookup'!B5*B10,IF('Data Variables'!D6=TRUE,IF(B10&gt;'Data Variables'!D2,"",'Sketchup Lookup'!B5*'Pricing Calculator'!B10),""))))))</f>
        <v/>
      </c>
      <c r="H10" s="47" t="str">
        <f>IF(G10='Data Variables'!$D$3,"",IF(G10="","",G10*'Data Variables'!$L$4*3))</f>
        <v/>
      </c>
      <c r="I10" s="41"/>
      <c r="J10" s="44" t="str">
        <f>IF(G10='Data Variables'!D3,"",IF(G10="","",IF('Data Variables'!D5=TRUE,'Sketchup Lookup'!C5*B10,'Sketchup Lookup'!C5*B10)))</f>
        <v/>
      </c>
      <c r="K10" s="45" t="str">
        <f>IF(G10='Data Variables'!$D$3,"",IF(G10="","",J10*'Data Variables'!$L$4*3))</f>
        <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
      <c r="AO10" s="1"/>
      <c r="AP10" s="1"/>
      <c r="AQ10" s="1"/>
      <c r="AR10" s="1"/>
      <c r="AS10" s="1"/>
      <c r="AT10" s="1"/>
    </row>
    <row r="11" spans="1:47" ht="32.15" customHeight="1" thickBot="1" x14ac:dyDescent="0.4">
      <c r="A11" s="14"/>
      <c r="B11" s="60">
        <v>0</v>
      </c>
      <c r="C11" s="118" t="s">
        <v>47</v>
      </c>
      <c r="D11" s="119"/>
      <c r="E11" s="119"/>
      <c r="F11" s="120"/>
      <c r="G11" s="46" t="str">
        <f>IF(B11&gt;='Data Variables'!D1,"",IF('Data Variables'!D11=FALSE,"",IF(('Data Variables'!D5=TRUE)*AND('Data Variables'!D6=TRUE),'Data Variables'!D3,(IF('Data Variables'!D5=TRUE,'McNeel Lookup'!B5*B11,IF('Data Variables'!D6=TRUE,IF(B11&gt;'Data Variables'!D2,"",'McNeel Lookup'!B5*'Pricing Calculator'!B11),""))))))</f>
        <v/>
      </c>
      <c r="H11" s="47" t="str">
        <f>IF(G11='Data Variables'!$D$3,"",IF(G11="","",G11*'Data Variables'!$L$4*3))</f>
        <v/>
      </c>
      <c r="I11" s="41"/>
      <c r="J11" s="44" t="str">
        <f>IF(G11='Data Variables'!D3,"",IF(G11="","",IF('Data Variables'!D5=TRUE,'McNeel Lookup'!C5*B11,'McNeel Lookup'!C5*B11)))</f>
        <v/>
      </c>
      <c r="K11" s="45" t="str">
        <f>IF(G11='Data Variables'!$D$3,"",IF(G11="","",J11*'Data Variables'!$L$4*3))</f>
        <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
      <c r="AO11" s="1"/>
      <c r="AP11" s="1"/>
      <c r="AQ11" s="1"/>
      <c r="AR11" s="1"/>
      <c r="AS11" s="1"/>
      <c r="AT11" s="1"/>
    </row>
    <row r="12" spans="1:47" ht="31.9" customHeight="1" thickBot="1" x14ac:dyDescent="0.4">
      <c r="A12" s="14"/>
      <c r="B12" s="60">
        <v>0</v>
      </c>
      <c r="C12" s="115" t="s">
        <v>0</v>
      </c>
      <c r="D12" s="116"/>
      <c r="E12" s="116"/>
      <c r="F12" s="116"/>
      <c r="G12" s="46" t="str">
        <f>IF('Data Variables'!$D12=FALSE,"",IF(('Data Variables'!D5=TRUE)*AND('Data Variables'!D6=TRUE),'Data Variables'!D3,IF($B$12&gt;='Data Variables'!D1,"",IF('Data Variables'!D5=TRUE,VLOOKUP($B$12,'Adobe Lookup'!A4:C254,2)*$B$12,IF('Data Variables'!D6=TRUE,IF(B12&gt;'Data Variables'!D2,"",VLOOKUP($B$12,'Adobe Lookup'!A4:C254,2)*$B$12),"")))))</f>
        <v/>
      </c>
      <c r="H12" s="47" t="str">
        <f>IF(G12='Data Variables'!$D$3,"",IF(G12="","",G12*'Data Variables'!$L$4*3))</f>
        <v/>
      </c>
      <c r="I12" s="41"/>
      <c r="J12" s="44" t="str">
        <f>IF(G12='Data Variables'!D3,"",IF(G12="","",VLOOKUP($B$12,'Adobe Lookup'!A4:C254,3)*$B$12))</f>
        <v/>
      </c>
      <c r="K12" s="45" t="str">
        <f>IF(G12='Data Variables'!$D$3,"",IF(G12="","",J12*'Data Variables'!$L$4*3))</f>
        <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
      <c r="AO12" s="1"/>
      <c r="AP12" s="1"/>
      <c r="AQ12" s="1"/>
      <c r="AR12" s="1"/>
      <c r="AS12" s="1"/>
      <c r="AT12" s="1"/>
    </row>
    <row r="13" spans="1:47" ht="31.9" customHeight="1" thickBot="1" x14ac:dyDescent="0.4">
      <c r="A13" s="14"/>
      <c r="B13" s="60">
        <v>0</v>
      </c>
      <c r="C13" s="115" t="s">
        <v>4</v>
      </c>
      <c r="D13" s="116"/>
      <c r="E13" s="116"/>
      <c r="F13" s="116"/>
      <c r="G13" s="46" t="str">
        <f>IF('Data Variables'!$D13=FALSE,"",IF(('Data Variables'!D5=TRUE)*AND('Data Variables'!D6=TRUE),'Data Variables'!D3,IF($B$13&gt;='Data Variables'!D1,"",IF('Data Variables'!D5=TRUE,VLOOKUP($B$13,'Microsoft Lookup'!A4:C254,2)*$B$13,IF('Data Variables'!D6=TRUE,IF(B13&gt;'Data Variables'!D2,"",VLOOKUP($B$13,'Microsoft Lookup'!A4:C254,2)*$B$13),"")))))</f>
        <v/>
      </c>
      <c r="H13" s="47" t="str">
        <f>IF(G13='Data Variables'!$D$3,"",IF(G13="","",G13*'Data Variables'!$L$4*3))</f>
        <v/>
      </c>
      <c r="I13" s="41"/>
      <c r="J13" s="44" t="str">
        <f>IF(G13='Data Variables'!D3,"",IF(G13="","",VLOOKUP($B$13,'Microsoft Lookup'!A4:C254,3)*$B$13))</f>
        <v/>
      </c>
      <c r="K13" s="45" t="str">
        <f>IF(G13='Data Variables'!$D$3,"",IF(G13="","",J13*'Data Variables'!$L$4*3))</f>
        <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
      <c r="AO13" s="1"/>
      <c r="AP13" s="1"/>
      <c r="AQ13" s="1"/>
      <c r="AR13" s="1"/>
      <c r="AS13" s="1"/>
      <c r="AT13" s="1"/>
    </row>
    <row r="14" spans="1:47" ht="31.9" customHeight="1" thickBot="1" x14ac:dyDescent="0.4">
      <c r="A14" s="14"/>
      <c r="B14" s="60">
        <v>0</v>
      </c>
      <c r="C14" s="115" t="s">
        <v>5</v>
      </c>
      <c r="D14" s="116"/>
      <c r="E14" s="116"/>
      <c r="F14" s="116"/>
      <c r="G14" s="46" t="str">
        <f>IF('Data Variables'!$D14=FALSE,"",IF(('Data Variables'!D5=TRUE)*AND('Data Variables'!D6=TRUE),'Data Variables'!D3,IF($B$14&gt;='Data Variables'!D1,"",IF('Data Variables'!D5=TRUE,('Health &amp; Safety Lookup'!B5*B14),IF('Data Variables'!D6=TRUE,IF(B14&gt;'Data Variables'!D2,"",'Health &amp; Safety Lookup'!B5*'Pricing Calculator'!B14),"")))))</f>
        <v/>
      </c>
      <c r="H14" s="47" t="str">
        <f>IF(G14='Data Variables'!$D$3,"",IF(G14="","",G14*'Data Variables'!$L$4*3))</f>
        <v/>
      </c>
      <c r="I14" s="41"/>
      <c r="J14" s="44" t="str">
        <f>IF(G14='Data Variables'!D3,"",IF(G14="","",'Health &amp; Safety Lookup'!C5*B14))</f>
        <v/>
      </c>
      <c r="K14" s="45" t="str">
        <f>IF(G14='Data Variables'!$D$3,"",IF(G14="","",J14*'Data Variables'!$L$4*3))</f>
        <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
      <c r="AO14" s="1"/>
      <c r="AP14" s="1"/>
      <c r="AQ14" s="1"/>
      <c r="AR14" s="1"/>
      <c r="AS14" s="1"/>
      <c r="AT14" s="1"/>
    </row>
    <row r="15" spans="1:47" ht="32.15" customHeight="1" thickBot="1" x14ac:dyDescent="0.4">
      <c r="A15" s="14"/>
      <c r="B15" s="60">
        <v>0</v>
      </c>
      <c r="C15" s="115" t="s">
        <v>11</v>
      </c>
      <c r="D15" s="116"/>
      <c r="E15" s="116"/>
      <c r="F15" s="116"/>
      <c r="G15" s="46" t="str">
        <f>IF('Data Variables'!$D15=FALSE,"",IF(('Data Variables'!D5=TRUE)*AND('Data Variables'!D6=TRUE),'Data Variables'!D3,IF($B$15&gt;='Data Variables'!D1,"",IF('Data Variables'!D5=TRUE,VLOOKUP($B$15,'Business Skills Lookup'!A4:C254,2)*$B$15,IF('Data Variables'!D6=TRUE,IF(B15&gt;'Data Variables'!D2,"",VLOOKUP($B$15,'Business Skills Lookup'!A4:C254,2)*$B$15),"")))))</f>
        <v/>
      </c>
      <c r="H15" s="47" t="str">
        <f>IF(G15='Data Variables'!$D$3,"",IF(G15="","",G15*'Data Variables'!$L$4*3))</f>
        <v/>
      </c>
      <c r="I15" s="41"/>
      <c r="J15" s="44" t="str">
        <f>IF(G15='Data Variables'!D3,"",IF(G15="","",VLOOKUP($B$15,'Business Skills Lookup'!A4:C254,3)*$B$15))</f>
        <v/>
      </c>
      <c r="K15" s="45" t="str">
        <f>IF(G15='Data Variables'!$D$3,"",IF(G15="","",J15*'Data Variables'!$L$4*3))</f>
        <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
      <c r="AO15" s="1"/>
      <c r="AP15" s="1"/>
      <c r="AQ15" s="1"/>
      <c r="AR15" s="1"/>
      <c r="AS15" s="1"/>
      <c r="AT15" s="1"/>
    </row>
    <row r="16" spans="1:47" ht="32.15" customHeight="1" thickBot="1" x14ac:dyDescent="0.4">
      <c r="A16" s="14"/>
      <c r="B16" s="60">
        <v>0</v>
      </c>
      <c r="C16" s="115" t="s">
        <v>65</v>
      </c>
      <c r="D16" s="116"/>
      <c r="E16" s="116"/>
      <c r="F16" s="116"/>
      <c r="G16" s="46" t="str">
        <f>IF('Data Variables'!$D16=FALSE,"",IF(('Data Variables'!D5=TRUE)*AND('Data Variables'!D6=TRUE),'Data Variables'!D3,IF($B$16&gt;='Data Variables'!D1,"",IF('Data Variables'!D5=TRUE,('Ascent Lookup'!B5*B16),IF('Data Variables'!D6=TRUE,IF(B16&gt;'Data Variables'!D2,"",'Ascent Lookup'!B5*'Pricing Calculator'!B16),"")))))</f>
        <v/>
      </c>
      <c r="H16" s="47" t="str">
        <f>IF(G16='Data Variables'!$D$3,"",IF(G16="","",G16*'Data Variables'!$L$4*3))</f>
        <v/>
      </c>
      <c r="I16" s="41"/>
      <c r="J16" s="44" t="str">
        <f>IF(G16='Data Variables'!D3,"",IF(G16="","",'Ascent Lookup'!C5*B16))</f>
        <v/>
      </c>
      <c r="K16" s="45" t="str">
        <f>IF(G16='Data Variables'!D3,"",IF(G16="","",J16*'Data Variables'!L4*3))</f>
        <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
      <c r="AO16" s="1"/>
      <c r="AP16" s="1"/>
      <c r="AQ16" s="1"/>
      <c r="AR16" s="1"/>
      <c r="AS16" s="1"/>
      <c r="AT16" s="1"/>
    </row>
    <row r="17" spans="1:47" ht="32.15" customHeight="1" thickBot="1" x14ac:dyDescent="0.4">
      <c r="A17" s="14"/>
      <c r="B17" s="60">
        <v>0</v>
      </c>
      <c r="C17" s="118" t="s">
        <v>69</v>
      </c>
      <c r="D17" s="119"/>
      <c r="E17" s="119"/>
      <c r="F17" s="120"/>
      <c r="G17" s="51" t="str">
        <f>IF('Data Variables'!D8=TRUE,"Included",IF(B17&gt;='Data Variables'!D1,"",IF('Data Variables'!D17=FALSE,"",IF(('Data Variables'!D5=TRUE)*AND('Data Variables'!D6=TRUE),'Data Variables'!D3,(IF('Data Variables'!D5=TRUE,'Global BIM Standards Lookup'!B5*'Pricing Calculator'!B17,IF('Data Variables'!D6=TRUE,IF(B17&gt;'Data Variables'!D2,"",'Global BIM Standards Lookup'!B5*'Pricing Calculator'!B17),"")))))))</f>
        <v/>
      </c>
      <c r="H17" s="52" t="str">
        <f>IF(G17='Data Variables'!$D$3,"",IF(G17="","",IF(G17="Included","",G17*'Data Variables'!$L$4*3)))</f>
        <v/>
      </c>
      <c r="I17" s="41"/>
      <c r="J17" s="53" t="str">
        <f>IF(G17='Data Variables'!D3,"",IF(G17="","",IF(G17="Included","",IF('Data Variables'!D5=TRUE,'Global BIM Standards Lookup'!C5*B17,'Global BIM Standards Lookup'!C5*B17))))</f>
        <v/>
      </c>
      <c r="K17" s="54" t="str">
        <f>IF(G17='Data Variables'!$D$3,"",IF(G17="","",IF(G17="Included","",J17*'Data Variables'!$L$4*3)))</f>
        <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
      <c r="AO17" s="1"/>
      <c r="AP17" s="1"/>
      <c r="AQ17" s="1"/>
      <c r="AR17" s="1"/>
      <c r="AS17" s="1"/>
      <c r="AT17" s="1"/>
    </row>
    <row r="18" spans="1:47" ht="12" customHeight="1" thickBot="1" x14ac:dyDescent="0.4">
      <c r="A18" s="14"/>
      <c r="B18" s="14"/>
      <c r="C18" s="16"/>
      <c r="D18" s="16"/>
      <c r="E18" s="16"/>
      <c r="F18" s="16"/>
      <c r="G18" s="17"/>
      <c r="H18" s="17"/>
      <c r="I18" s="17"/>
      <c r="J18" s="17"/>
      <c r="K18" s="17"/>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
      <c r="AO18" s="1"/>
      <c r="AP18" s="1"/>
      <c r="AQ18" s="1"/>
      <c r="AR18" s="1"/>
      <c r="AS18" s="1"/>
      <c r="AT18" s="1"/>
    </row>
    <row r="19" spans="1:47" ht="32" thickBot="1" x14ac:dyDescent="0.4">
      <c r="A19" s="14"/>
      <c r="B19" s="60">
        <v>0</v>
      </c>
      <c r="C19" s="122" t="s">
        <v>77</v>
      </c>
      <c r="D19" s="123"/>
      <c r="E19" s="69" t="s">
        <v>78</v>
      </c>
      <c r="F19" s="71">
        <v>1</v>
      </c>
      <c r="G19" s="70" t="str">
        <f>IF('Data Variables'!D19=FALSE,"",IF(B19&gt;='Data Variables'!D1,"",'KnowledgeSmart Lookup'!H3))</f>
        <v/>
      </c>
      <c r="H19" s="55" t="str">
        <f>IF(G19="","",G19*3)</f>
        <v/>
      </c>
      <c r="I19" s="41"/>
      <c r="J19" s="56" t="str">
        <f>IF(G19="","",G19*(1-'KnowledgeSmart Lookup'!E1))</f>
        <v/>
      </c>
      <c r="K19" s="57" t="str">
        <f>IF(G19="","",H19*(1-'KnowledgeSmart Lookup'!E1))</f>
        <v/>
      </c>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
      <c r="AO19" s="1"/>
      <c r="AP19" s="1"/>
      <c r="AQ19" s="1"/>
      <c r="AR19" s="1"/>
      <c r="AS19" s="1"/>
      <c r="AT19" s="1"/>
    </row>
    <row r="20" spans="1:47" ht="36" customHeight="1" thickBot="1" x14ac:dyDescent="0.4">
      <c r="A20" s="14"/>
      <c r="B20" s="60">
        <v>0</v>
      </c>
      <c r="C20" s="118" t="s">
        <v>63</v>
      </c>
      <c r="D20" s="119"/>
      <c r="E20" s="119"/>
      <c r="F20" s="120"/>
      <c r="G20" s="56" t="str">
        <f>IF(('Data Variables'!D5=FALSE)*AND('Data Variables'!D6=FALSE),"",IF('Data Variables'!$D20=FALSE,"",IF(('Data Variables'!D5=TRUE)*AND('Data Variables'!D6=TRUE),'Data Variables'!D3,IF($B$20&gt;='Data Variables'!D1,"",IF('Data Variables'!D5=TRUE,('External Users Lookup'!B5*B20),IF('Data Variables'!D6=TRUE,"Not Available"))))))</f>
        <v/>
      </c>
      <c r="H20" s="55" t="str">
        <f>IF(G20='Data Variables'!$D$3,"",IF(G20="Not Available","",IF(G20="","",G20*'Data Variables'!$L$4*3)))</f>
        <v/>
      </c>
      <c r="I20" s="41"/>
      <c r="J20" s="56" t="str">
        <f>IF(G20='Data Variables'!D3,"",IF(G20="Not Available","",IF(G20="","",'External Users Lookup'!C5*B20)))</f>
        <v/>
      </c>
      <c r="K20" s="57" t="str">
        <f>IF(G20='Data Variables'!D3,"",IF(G20="Not Available","",IF(G20="","",J20*'Data Variables'!L4*3)))</f>
        <v/>
      </c>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
      <c r="AO20" s="1"/>
      <c r="AP20" s="1"/>
      <c r="AQ20" s="1"/>
      <c r="AR20" s="1"/>
      <c r="AS20" s="1"/>
      <c r="AT20" s="1"/>
    </row>
    <row r="21" spans="1:47" ht="12" customHeight="1" thickBot="1" x14ac:dyDescent="0.4">
      <c r="A21" s="14"/>
      <c r="B21" s="14"/>
      <c r="C21" s="16"/>
      <c r="D21" s="16"/>
      <c r="E21" s="16"/>
      <c r="F21" s="16"/>
      <c r="G21" s="16"/>
      <c r="H21" s="16"/>
      <c r="I21" s="17"/>
      <c r="J21" s="17"/>
      <c r="K21" s="17"/>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
      <c r="AO21" s="1"/>
      <c r="AP21" s="1"/>
      <c r="AQ21" s="1"/>
      <c r="AR21" s="1"/>
      <c r="AS21" s="1"/>
      <c r="AT21" s="1"/>
    </row>
    <row r="22" spans="1:47" ht="26.5" thickBot="1" x14ac:dyDescent="0.45">
      <c r="A22" s="14"/>
      <c r="B22" s="15"/>
      <c r="C22" s="117"/>
      <c r="D22" s="117"/>
      <c r="E22" s="117"/>
      <c r="F22" s="117"/>
      <c r="G22" s="20" t="s">
        <v>2</v>
      </c>
      <c r="H22" s="21" t="s">
        <v>7</v>
      </c>
      <c r="I22" s="24"/>
      <c r="J22" s="20" t="s">
        <v>2</v>
      </c>
      <c r="K22" s="21" t="s">
        <v>6</v>
      </c>
      <c r="L22" s="17"/>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
      <c r="AO22" s="1"/>
      <c r="AP22" s="1"/>
      <c r="AQ22" s="1"/>
      <c r="AR22" s="1"/>
      <c r="AS22" s="1"/>
      <c r="AT22" s="1"/>
      <c r="AU22" s="1"/>
    </row>
    <row r="23" spans="1:47" ht="32.15" customHeight="1" thickBot="1" x14ac:dyDescent="0.4">
      <c r="A23" s="14"/>
      <c r="B23" s="14"/>
      <c r="C23" s="111" t="s">
        <v>59</v>
      </c>
      <c r="D23" s="112"/>
      <c r="E23" s="112"/>
      <c r="F23" s="112"/>
      <c r="G23" s="56">
        <f>IF(AND($G$3="",$G$4=""),SUM(G8:G17,G19:G20),"Error")</f>
        <v>0</v>
      </c>
      <c r="H23" s="55">
        <f>IF(AND($G$3="",$G$4=""),SUM(H8:H17,H19:H20),"Error")</f>
        <v>0</v>
      </c>
      <c r="I23" s="23"/>
      <c r="J23" s="56">
        <f>IF(AND($G$3="",$G$4=""),SUM(J8:J17,J19:J20),"Error")</f>
        <v>0</v>
      </c>
      <c r="K23" s="55">
        <f>IF(AND($G$3="",$G$4=""),SUM(K8:K17,K19:K20),"Error")</f>
        <v>0</v>
      </c>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
      <c r="AO23" s="1"/>
      <c r="AP23" s="1"/>
      <c r="AQ23" s="1"/>
      <c r="AR23" s="1"/>
      <c r="AS23" s="1"/>
      <c r="AT23" s="1"/>
      <c r="AU23" s="1"/>
    </row>
    <row r="24" spans="1:47" ht="32.15" customHeight="1" x14ac:dyDescent="0.35">
      <c r="A24" s="14"/>
      <c r="B24" s="14"/>
      <c r="C24" s="50" t="s">
        <v>60</v>
      </c>
      <c r="D24" s="13"/>
      <c r="E24" s="13"/>
      <c r="F24" s="13"/>
      <c r="G24" s="13"/>
      <c r="H24" s="13"/>
      <c r="I24" s="129" t="s">
        <v>66</v>
      </c>
      <c r="J24" s="129"/>
      <c r="K24" s="129"/>
      <c r="L24" s="129"/>
      <c r="M24" s="129"/>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
      <c r="AO24" s="1"/>
      <c r="AP24" s="1"/>
      <c r="AQ24" s="1"/>
      <c r="AR24" s="1"/>
      <c r="AS24" s="1"/>
      <c r="AT24" s="1"/>
      <c r="AU24" s="1"/>
    </row>
    <row r="25" spans="1:47" ht="32.15" customHeight="1" x14ac:dyDescent="0.35">
      <c r="A25" s="14"/>
      <c r="B25" s="14"/>
      <c r="C25" s="128" t="s">
        <v>82</v>
      </c>
      <c r="D25" s="128"/>
      <c r="E25" s="128"/>
      <c r="F25" s="128"/>
      <c r="G25" s="128"/>
      <c r="H25" s="128"/>
      <c r="I25" s="128"/>
      <c r="J25" s="128"/>
      <c r="K25" s="128"/>
      <c r="L25" s="59"/>
      <c r="M25" s="59"/>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
      <c r="AO25" s="1"/>
      <c r="AP25" s="1"/>
      <c r="AQ25" s="1"/>
      <c r="AR25" s="1"/>
      <c r="AS25" s="1"/>
      <c r="AT25" s="1"/>
      <c r="AU25" s="1"/>
    </row>
    <row r="26" spans="1:47" ht="32.15" customHeight="1" x14ac:dyDescent="0.35">
      <c r="A26" s="14"/>
      <c r="B26" s="14"/>
      <c r="C26" s="128" t="s">
        <v>71</v>
      </c>
      <c r="D26" s="128"/>
      <c r="E26" s="128"/>
      <c r="F26" s="128"/>
      <c r="G26" s="128"/>
      <c r="H26" s="128"/>
      <c r="I26" s="128"/>
      <c r="J26" s="128"/>
      <c r="K26" s="128"/>
      <c r="L26" s="14"/>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
      <c r="AO26" s="1"/>
      <c r="AP26" s="1"/>
      <c r="AQ26" s="1"/>
      <c r="AR26" s="1"/>
      <c r="AS26" s="1"/>
      <c r="AT26" s="1"/>
      <c r="AU26" s="1"/>
    </row>
    <row r="27" spans="1:47" ht="32.15" customHeight="1" x14ac:dyDescent="0.35">
      <c r="A27" s="14"/>
      <c r="B27" s="14"/>
      <c r="C27" s="128"/>
      <c r="D27" s="128"/>
      <c r="E27" s="128"/>
      <c r="F27" s="128"/>
      <c r="G27" s="128"/>
      <c r="H27" s="128"/>
      <c r="I27" s="128"/>
      <c r="J27" s="128"/>
      <c r="K27" s="128"/>
      <c r="L27" s="14"/>
      <c r="M27" s="14"/>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
      <c r="AO27" s="1"/>
      <c r="AP27" s="1"/>
      <c r="AQ27" s="1"/>
      <c r="AR27" s="1"/>
      <c r="AS27" s="1"/>
      <c r="AT27" s="1"/>
      <c r="AU27" s="1"/>
    </row>
    <row r="28" spans="1:47" ht="32.15" customHeight="1" x14ac:dyDescent="0.35">
      <c r="A28" s="14"/>
      <c r="B28" s="14"/>
      <c r="C28" s="128" t="s">
        <v>62</v>
      </c>
      <c r="D28" s="128"/>
      <c r="E28" s="128"/>
      <c r="F28" s="128"/>
      <c r="G28" s="128"/>
      <c r="H28" s="128"/>
      <c r="I28" s="128"/>
      <c r="J28" s="128"/>
      <c r="K28" s="128"/>
      <c r="L28" s="14"/>
      <c r="M28" s="14"/>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
      <c r="AO28" s="1"/>
      <c r="AP28" s="1"/>
      <c r="AQ28" s="1"/>
      <c r="AR28" s="1"/>
      <c r="AS28" s="1"/>
      <c r="AT28" s="1"/>
      <c r="AU28" s="1"/>
    </row>
    <row r="29" spans="1:47" s="6" customFormat="1" ht="26.15" customHeight="1" x14ac:dyDescent="0.35">
      <c r="B29" s="1"/>
      <c r="C29" s="1"/>
      <c r="D29" s="1"/>
      <c r="E29" s="1"/>
      <c r="F29" s="1"/>
      <c r="G29" s="1"/>
      <c r="H29" s="1"/>
      <c r="I29" s="1"/>
      <c r="J29" s="1"/>
      <c r="K29" s="1"/>
      <c r="L29" s="1"/>
    </row>
    <row r="30" spans="1:47" s="1" customFormat="1" ht="31.5" customHeight="1" x14ac:dyDescent="0.35">
      <c r="B30" s="7"/>
    </row>
    <row r="31" spans="1:47" s="1" customFormat="1" ht="21.65" customHeight="1" x14ac:dyDescent="0.35">
      <c r="B31" s="7"/>
    </row>
    <row r="32" spans="1:47" s="1" customFormat="1" x14ac:dyDescent="0.35">
      <c r="B32" s="7"/>
    </row>
    <row r="33" spans="2:2" s="1" customFormat="1" x14ac:dyDescent="0.35">
      <c r="B33" s="7"/>
    </row>
    <row r="34" spans="2:2" s="1" customFormat="1" x14ac:dyDescent="0.35">
      <c r="B34" s="7"/>
    </row>
    <row r="35" spans="2:2" s="1" customFormat="1" x14ac:dyDescent="0.35">
      <c r="B35" s="7"/>
    </row>
    <row r="36" spans="2:2" s="1" customFormat="1" x14ac:dyDescent="0.35">
      <c r="B36" s="7"/>
    </row>
    <row r="37" spans="2:2" s="1" customFormat="1" x14ac:dyDescent="0.35">
      <c r="B37" s="7"/>
    </row>
    <row r="38" spans="2:2" s="1" customFormat="1" x14ac:dyDescent="0.35">
      <c r="B38" s="7"/>
    </row>
    <row r="39" spans="2:2" s="1" customFormat="1" x14ac:dyDescent="0.35">
      <c r="B39" s="7"/>
    </row>
    <row r="40" spans="2:2" s="1" customFormat="1" x14ac:dyDescent="0.35">
      <c r="B40" s="7"/>
    </row>
    <row r="41" spans="2:2" s="1" customFormat="1" x14ac:dyDescent="0.35">
      <c r="B41" s="7"/>
    </row>
    <row r="42" spans="2:2" s="1" customFormat="1" x14ac:dyDescent="0.35">
      <c r="B42" s="7"/>
    </row>
    <row r="43" spans="2:2" s="1" customFormat="1" x14ac:dyDescent="0.35">
      <c r="B43" s="7"/>
    </row>
    <row r="44" spans="2:2" s="1" customFormat="1" x14ac:dyDescent="0.35">
      <c r="B44" s="7"/>
    </row>
    <row r="45" spans="2:2" s="1" customFormat="1" x14ac:dyDescent="0.35">
      <c r="B45" s="7"/>
    </row>
    <row r="46" spans="2:2" s="1" customFormat="1" x14ac:dyDescent="0.35">
      <c r="B46" s="7"/>
    </row>
    <row r="47" spans="2:2" s="1" customFormat="1" x14ac:dyDescent="0.35">
      <c r="B47" s="7"/>
    </row>
    <row r="48" spans="2:2" s="1" customFormat="1" x14ac:dyDescent="0.35">
      <c r="B48" s="7"/>
    </row>
    <row r="49" spans="2:11" s="1" customFormat="1" x14ac:dyDescent="0.35">
      <c r="B49" s="7"/>
    </row>
    <row r="50" spans="2:11" s="1" customFormat="1" x14ac:dyDescent="0.35">
      <c r="B50" s="7"/>
    </row>
    <row r="51" spans="2:11" s="1" customFormat="1" x14ac:dyDescent="0.35">
      <c r="B51" s="7"/>
    </row>
    <row r="52" spans="2:11" s="1" customFormat="1" x14ac:dyDescent="0.35">
      <c r="B52" s="7"/>
    </row>
    <row r="53" spans="2:11" s="1" customFormat="1" x14ac:dyDescent="0.35">
      <c r="B53" s="7"/>
    </row>
    <row r="54" spans="2:11" s="1" customFormat="1" x14ac:dyDescent="0.35">
      <c r="B54" s="7"/>
    </row>
    <row r="55" spans="2:11" s="1" customFormat="1" x14ac:dyDescent="0.35">
      <c r="B55" s="7"/>
      <c r="G55"/>
      <c r="H55"/>
      <c r="I55"/>
      <c r="J55"/>
    </row>
    <row r="56" spans="2:11" s="1" customFormat="1" x14ac:dyDescent="0.35">
      <c r="B56" s="7"/>
      <c r="C56"/>
      <c r="D56"/>
      <c r="E56"/>
      <c r="F56"/>
      <c r="G56"/>
      <c r="H56"/>
      <c r="I56"/>
      <c r="J56"/>
    </row>
    <row r="57" spans="2:11" s="1" customFormat="1" x14ac:dyDescent="0.35">
      <c r="B57" s="7"/>
      <c r="C57"/>
      <c r="D57"/>
      <c r="E57"/>
      <c r="F57"/>
      <c r="G57"/>
      <c r="H57"/>
      <c r="I57"/>
      <c r="J57"/>
    </row>
    <row r="58" spans="2:11" s="1" customFormat="1" x14ac:dyDescent="0.35">
      <c r="B58" s="7"/>
      <c r="C58"/>
      <c r="D58"/>
      <c r="E58"/>
      <c r="F58"/>
      <c r="G58"/>
      <c r="H58"/>
      <c r="I58"/>
      <c r="J58"/>
    </row>
    <row r="59" spans="2:11" s="1" customFormat="1" x14ac:dyDescent="0.35">
      <c r="B59" s="7"/>
      <c r="C59"/>
      <c r="D59"/>
      <c r="E59"/>
      <c r="F59"/>
      <c r="G59"/>
      <c r="H59"/>
      <c r="I59"/>
      <c r="J59"/>
    </row>
    <row r="60" spans="2:11" s="1" customFormat="1" x14ac:dyDescent="0.35">
      <c r="B60" s="7"/>
      <c r="C60"/>
      <c r="D60"/>
      <c r="E60"/>
      <c r="F60"/>
      <c r="G60"/>
      <c r="H60"/>
      <c r="I60"/>
      <c r="J60"/>
    </row>
    <row r="61" spans="2:11" s="1" customFormat="1" x14ac:dyDescent="0.35">
      <c r="B61" s="7"/>
      <c r="C61"/>
      <c r="D61"/>
      <c r="E61"/>
      <c r="F61"/>
      <c r="G61"/>
      <c r="H61"/>
      <c r="I61"/>
      <c r="J61"/>
    </row>
    <row r="62" spans="2:11" s="1" customFormat="1" x14ac:dyDescent="0.35">
      <c r="B62" s="7"/>
      <c r="C62"/>
      <c r="D62"/>
      <c r="E62"/>
      <c r="F62"/>
      <c r="G62"/>
      <c r="H62"/>
      <c r="I62"/>
      <c r="J62"/>
    </row>
    <row r="63" spans="2:11" s="1" customFormat="1" x14ac:dyDescent="0.35">
      <c r="B63" s="7"/>
      <c r="C63"/>
      <c r="D63"/>
      <c r="E63"/>
      <c r="F63"/>
      <c r="G63"/>
      <c r="H63"/>
      <c r="I63"/>
      <c r="J63"/>
      <c r="K63"/>
    </row>
    <row r="64" spans="2:11" s="1" customFormat="1" x14ac:dyDescent="0.35">
      <c r="B64" s="7"/>
      <c r="C64"/>
      <c r="D64"/>
      <c r="E64"/>
      <c r="F64"/>
      <c r="G64"/>
      <c r="H64"/>
      <c r="I64"/>
      <c r="J64"/>
      <c r="K64"/>
    </row>
    <row r="65" spans="2:12" s="1" customFormat="1" x14ac:dyDescent="0.35">
      <c r="B65" s="7"/>
      <c r="C65"/>
      <c r="D65"/>
      <c r="E65"/>
      <c r="F65"/>
      <c r="G65"/>
      <c r="H65"/>
      <c r="I65"/>
      <c r="J65"/>
      <c r="K65"/>
    </row>
    <row r="66" spans="2:12" s="1" customFormat="1" x14ac:dyDescent="0.35">
      <c r="B66" s="7"/>
      <c r="C66"/>
      <c r="D66"/>
      <c r="E66"/>
      <c r="F66"/>
      <c r="G66"/>
      <c r="H66"/>
      <c r="I66"/>
      <c r="J66"/>
      <c r="K66"/>
    </row>
    <row r="67" spans="2:12" s="1" customFormat="1" x14ac:dyDescent="0.35">
      <c r="B67" s="7"/>
      <c r="C67"/>
      <c r="D67"/>
      <c r="E67"/>
      <c r="F67"/>
      <c r="G67"/>
      <c r="H67"/>
      <c r="I67"/>
      <c r="J67"/>
      <c r="K67"/>
    </row>
    <row r="68" spans="2:12" s="1" customFormat="1" x14ac:dyDescent="0.35">
      <c r="B68" s="7"/>
      <c r="C68"/>
      <c r="D68"/>
      <c r="E68"/>
      <c r="F68"/>
      <c r="G68"/>
      <c r="H68"/>
      <c r="I68"/>
      <c r="J68"/>
      <c r="K68"/>
    </row>
    <row r="69" spans="2:12" s="1" customFormat="1" x14ac:dyDescent="0.35">
      <c r="B69" s="7"/>
      <c r="C69"/>
      <c r="D69"/>
      <c r="E69"/>
      <c r="F69"/>
      <c r="G69"/>
      <c r="H69"/>
      <c r="I69"/>
      <c r="J69"/>
      <c r="K69"/>
    </row>
    <row r="70" spans="2:12" s="1" customFormat="1" x14ac:dyDescent="0.35">
      <c r="B70" s="7"/>
      <c r="C70"/>
      <c r="D70"/>
      <c r="E70"/>
      <c r="F70"/>
      <c r="G70"/>
      <c r="H70"/>
      <c r="I70"/>
      <c r="J70"/>
      <c r="K70"/>
    </row>
    <row r="71" spans="2:12" s="1" customFormat="1" x14ac:dyDescent="0.35">
      <c r="B71" s="7"/>
      <c r="C71"/>
      <c r="D71"/>
      <c r="E71"/>
      <c r="F71"/>
      <c r="G71"/>
      <c r="H71"/>
      <c r="I71"/>
      <c r="J71"/>
      <c r="K71"/>
    </row>
    <row r="72" spans="2:12" s="1" customFormat="1" x14ac:dyDescent="0.35">
      <c r="B72" s="2"/>
      <c r="C72"/>
      <c r="D72"/>
      <c r="E72"/>
      <c r="F72"/>
      <c r="G72"/>
      <c r="H72"/>
      <c r="I72"/>
      <c r="J72"/>
      <c r="K72"/>
      <c r="L72"/>
    </row>
    <row r="73" spans="2:12" s="1" customFormat="1" x14ac:dyDescent="0.35">
      <c r="B73" s="2"/>
      <c r="C73"/>
      <c r="D73"/>
      <c r="E73"/>
      <c r="F73"/>
      <c r="G73"/>
      <c r="H73"/>
      <c r="I73"/>
      <c r="J73"/>
      <c r="K73"/>
      <c r="L73"/>
    </row>
    <row r="74" spans="2:12" s="1" customFormat="1" x14ac:dyDescent="0.35">
      <c r="B74" s="2"/>
      <c r="C74"/>
      <c r="D74"/>
      <c r="E74"/>
      <c r="F74"/>
      <c r="G74"/>
      <c r="H74"/>
      <c r="I74"/>
      <c r="J74"/>
      <c r="K74"/>
      <c r="L74"/>
    </row>
  </sheetData>
  <mergeCells count="25">
    <mergeCell ref="G6:H6"/>
    <mergeCell ref="C8:F8"/>
    <mergeCell ref="C9:F9"/>
    <mergeCell ref="C10:F10"/>
    <mergeCell ref="C28:K28"/>
    <mergeCell ref="C16:F16"/>
    <mergeCell ref="C26:K27"/>
    <mergeCell ref="I24:M24"/>
    <mergeCell ref="J6:K6"/>
    <mergeCell ref="C25:K25"/>
    <mergeCell ref="C2:F2"/>
    <mergeCell ref="C23:F23"/>
    <mergeCell ref="C6:F6"/>
    <mergeCell ref="C14:F14"/>
    <mergeCell ref="C13:F13"/>
    <mergeCell ref="C22:F22"/>
    <mergeCell ref="C11:F11"/>
    <mergeCell ref="C15:F15"/>
    <mergeCell ref="C20:F20"/>
    <mergeCell ref="C12:F12"/>
    <mergeCell ref="C7:F7"/>
    <mergeCell ref="C4:F4"/>
    <mergeCell ref="C3:F3"/>
    <mergeCell ref="C17:F17"/>
    <mergeCell ref="C19:D19"/>
  </mergeCells>
  <conditionalFormatting sqref="I12:I14 I23">
    <cfRule type="expression" dxfId="111" priority="375">
      <formula>#REF!="Euros"</formula>
    </cfRule>
    <cfRule type="expression" dxfId="110" priority="376">
      <formula>#REF!="British Pounds"</formula>
    </cfRule>
  </conditionalFormatting>
  <conditionalFormatting sqref="I11">
    <cfRule type="expression" dxfId="109" priority="303">
      <formula>#REF!="Euros"</formula>
    </cfRule>
    <cfRule type="expression" dxfId="108" priority="304">
      <formula>#REF!="British Pounds"</formula>
    </cfRule>
  </conditionalFormatting>
  <conditionalFormatting sqref="H14 H8:H11 K14 K8:K11">
    <cfRule type="expression" dxfId="107" priority="257">
      <formula>#REF!="Euros"</formula>
    </cfRule>
    <cfRule type="expression" dxfId="106" priority="258">
      <formula>#REF!="British Pounds"</formula>
    </cfRule>
  </conditionalFormatting>
  <conditionalFormatting sqref="G12">
    <cfRule type="expression" dxfId="105" priority="221">
      <formula>#REF!="Euros"</formula>
    </cfRule>
    <cfRule type="expression" dxfId="104" priority="222">
      <formula>#REF!="British Pounds"</formula>
    </cfRule>
  </conditionalFormatting>
  <conditionalFormatting sqref="J12">
    <cfRule type="expression" dxfId="103" priority="217">
      <formula>#REF!="Euros"</formula>
    </cfRule>
    <cfRule type="expression" dxfId="102" priority="218">
      <formula>#REF!="British Pounds"</formula>
    </cfRule>
  </conditionalFormatting>
  <conditionalFormatting sqref="G13">
    <cfRule type="expression" dxfId="101" priority="211">
      <formula>#REF!="Euros"</formula>
    </cfRule>
    <cfRule type="expression" dxfId="100" priority="212">
      <formula>#REF!="British Pounds"</formula>
    </cfRule>
  </conditionalFormatting>
  <conditionalFormatting sqref="J13">
    <cfRule type="expression" dxfId="99" priority="207">
      <formula>#REF!="Euros"</formula>
    </cfRule>
    <cfRule type="expression" dxfId="98" priority="208">
      <formula>#REF!="British Pounds"</formula>
    </cfRule>
  </conditionalFormatting>
  <conditionalFormatting sqref="G14">
    <cfRule type="expression" dxfId="97" priority="203">
      <formula>#REF!="Euros"</formula>
    </cfRule>
    <cfRule type="expression" dxfId="96" priority="204">
      <formula>#REF!="British Pounds"</formula>
    </cfRule>
  </conditionalFormatting>
  <conditionalFormatting sqref="J14">
    <cfRule type="expression" dxfId="95" priority="199">
      <formula>#REF!="Euros"</formula>
    </cfRule>
    <cfRule type="expression" dxfId="94" priority="200">
      <formula>#REF!="British Pounds"</formula>
    </cfRule>
  </conditionalFormatting>
  <conditionalFormatting sqref="G11">
    <cfRule type="expression" dxfId="93" priority="187">
      <formula>#REF!="Euros"</formula>
    </cfRule>
    <cfRule type="expression" dxfId="92" priority="188">
      <formula>#REF!="British Pounds"</formula>
    </cfRule>
  </conditionalFormatting>
  <conditionalFormatting sqref="J11">
    <cfRule type="expression" dxfId="91" priority="183">
      <formula>#REF!="Euros"</formula>
    </cfRule>
    <cfRule type="expression" dxfId="90" priority="184">
      <formula>#REF!="British Pounds"</formula>
    </cfRule>
  </conditionalFormatting>
  <conditionalFormatting sqref="H12:H13">
    <cfRule type="expression" dxfId="89" priority="185">
      <formula>#REF!="Euros"</formula>
    </cfRule>
    <cfRule type="expression" dxfId="88" priority="186">
      <formula>#REF!="British Pounds"</formula>
    </cfRule>
  </conditionalFormatting>
  <conditionalFormatting sqref="K12:K13">
    <cfRule type="expression" dxfId="87" priority="181">
      <formula>#REF!="Euros"</formula>
    </cfRule>
    <cfRule type="expression" dxfId="86" priority="182">
      <formula>#REF!="British Pounds"</formula>
    </cfRule>
  </conditionalFormatting>
  <conditionalFormatting sqref="I8:I11">
    <cfRule type="expression" dxfId="85" priority="179">
      <formula>#REF!="Euros"</formula>
    </cfRule>
    <cfRule type="expression" dxfId="84" priority="180">
      <formula>#REF!="British Pounds"</formula>
    </cfRule>
  </conditionalFormatting>
  <conditionalFormatting sqref="G8:G11">
    <cfRule type="expression" dxfId="83" priority="177">
      <formula>#REF!="Euros"</formula>
    </cfRule>
    <cfRule type="expression" dxfId="82" priority="178">
      <formula>#REF!="British Pounds"</formula>
    </cfRule>
  </conditionalFormatting>
  <conditionalFormatting sqref="H12:H13">
    <cfRule type="expression" dxfId="81" priority="175">
      <formula>#REF!="Euros"</formula>
    </cfRule>
    <cfRule type="expression" dxfId="80" priority="176">
      <formula>#REF!="British Pounds"</formula>
    </cfRule>
  </conditionalFormatting>
  <conditionalFormatting sqref="J8:J11">
    <cfRule type="expression" dxfId="79" priority="173">
      <formula>#REF!="Euros"</formula>
    </cfRule>
    <cfRule type="expression" dxfId="78" priority="174">
      <formula>#REF!="British Pounds"</formula>
    </cfRule>
  </conditionalFormatting>
  <conditionalFormatting sqref="K12:K13">
    <cfRule type="expression" dxfId="77" priority="171">
      <formula>#REF!="Euros"</formula>
    </cfRule>
    <cfRule type="expression" dxfId="76" priority="172">
      <formula>#REF!="British Pounds"</formula>
    </cfRule>
  </conditionalFormatting>
  <conditionalFormatting sqref="I20">
    <cfRule type="expression" dxfId="75" priority="117">
      <formula>#REF!="Euros"</formula>
    </cfRule>
    <cfRule type="expression" dxfId="74" priority="118">
      <formula>#REF!="British Pounds"</formula>
    </cfRule>
  </conditionalFormatting>
  <conditionalFormatting sqref="H20">
    <cfRule type="expression" dxfId="73" priority="115">
      <formula>#REF!="Euros"</formula>
    </cfRule>
    <cfRule type="expression" dxfId="72" priority="116">
      <formula>#REF!="British Pounds"</formula>
    </cfRule>
  </conditionalFormatting>
  <conditionalFormatting sqref="H20">
    <cfRule type="expression" dxfId="71" priority="113">
      <formula>#REF!="Euros"</formula>
    </cfRule>
    <cfRule type="expression" dxfId="70" priority="114">
      <formula>#REF!="British Pounds"</formula>
    </cfRule>
  </conditionalFormatting>
  <conditionalFormatting sqref="K20">
    <cfRule type="expression" dxfId="69" priority="111">
      <formula>#REF!="Euros"</formula>
    </cfRule>
    <cfRule type="expression" dxfId="68" priority="112">
      <formula>#REF!="British Pounds"</formula>
    </cfRule>
  </conditionalFormatting>
  <conditionalFormatting sqref="K20">
    <cfRule type="expression" dxfId="67" priority="109">
      <formula>#REF!="Euros"</formula>
    </cfRule>
    <cfRule type="expression" dxfId="66" priority="110">
      <formula>#REF!="British Pounds"</formula>
    </cfRule>
  </conditionalFormatting>
  <conditionalFormatting sqref="J20">
    <cfRule type="expression" dxfId="65" priority="107">
      <formula>#REF!="Euros"</formula>
    </cfRule>
    <cfRule type="expression" dxfId="64" priority="108">
      <formula>#REF!="British Pounds"</formula>
    </cfRule>
  </conditionalFormatting>
  <conditionalFormatting sqref="J20">
    <cfRule type="expression" dxfId="63" priority="105">
      <formula>#REF!="Euros"</formula>
    </cfRule>
    <cfRule type="expression" dxfId="62" priority="106">
      <formula>#REF!="British Pounds"</formula>
    </cfRule>
  </conditionalFormatting>
  <conditionalFormatting sqref="G20">
    <cfRule type="expression" dxfId="61" priority="97">
      <formula>#REF!="Euros"</formula>
    </cfRule>
    <cfRule type="expression" dxfId="60" priority="98">
      <formula>#REF!="British Pounds"</formula>
    </cfRule>
  </conditionalFormatting>
  <conditionalFormatting sqref="G20">
    <cfRule type="expression" dxfId="59" priority="95">
      <formula>#REF!="Euros"</formula>
    </cfRule>
    <cfRule type="expression" dxfId="58" priority="96">
      <formula>#REF!="British Pounds"</formula>
    </cfRule>
  </conditionalFormatting>
  <conditionalFormatting sqref="J15">
    <cfRule type="expression" dxfId="57" priority="69">
      <formula>#REF!="Euros"</formula>
    </cfRule>
    <cfRule type="expression" dxfId="56" priority="70">
      <formula>#REF!="British Pounds"</formula>
    </cfRule>
  </conditionalFormatting>
  <conditionalFormatting sqref="G15">
    <cfRule type="expression" dxfId="55" priority="71">
      <formula>#REF!="Euros"</formula>
    </cfRule>
    <cfRule type="expression" dxfId="54" priority="72">
      <formula>#REF!="British Pounds"</formula>
    </cfRule>
  </conditionalFormatting>
  <conditionalFormatting sqref="I15">
    <cfRule type="expression" dxfId="53" priority="75">
      <formula>#REF!="Euros"</formula>
    </cfRule>
    <cfRule type="expression" dxfId="52" priority="76">
      <formula>#REF!="British Pounds"</formula>
    </cfRule>
  </conditionalFormatting>
  <conditionalFormatting sqref="H15 K15">
    <cfRule type="expression" dxfId="51" priority="73">
      <formula>#REF!="Euros"</formula>
    </cfRule>
    <cfRule type="expression" dxfId="50" priority="74">
      <formula>#REF!="British Pounds"</formula>
    </cfRule>
  </conditionalFormatting>
  <conditionalFormatting sqref="H23">
    <cfRule type="expression" dxfId="49" priority="67">
      <formula>#REF!="Euros"</formula>
    </cfRule>
    <cfRule type="expression" dxfId="48" priority="68">
      <formula>#REF!="British Pounds"</formula>
    </cfRule>
  </conditionalFormatting>
  <conditionalFormatting sqref="H23">
    <cfRule type="expression" dxfId="47" priority="65">
      <formula>#REF!="Euros"</formula>
    </cfRule>
    <cfRule type="expression" dxfId="46" priority="66">
      <formula>#REF!="British Pounds"</formula>
    </cfRule>
  </conditionalFormatting>
  <conditionalFormatting sqref="G23">
    <cfRule type="expression" dxfId="45" priority="63">
      <formula>#REF!="Euros"</formula>
    </cfRule>
    <cfRule type="expression" dxfId="44" priority="64">
      <formula>#REF!="British Pounds"</formula>
    </cfRule>
  </conditionalFormatting>
  <conditionalFormatting sqref="G23">
    <cfRule type="expression" dxfId="43" priority="61">
      <formula>#REF!="Euros"</formula>
    </cfRule>
    <cfRule type="expression" dxfId="42" priority="62">
      <formula>#REF!="British Pounds"</formula>
    </cfRule>
  </conditionalFormatting>
  <conditionalFormatting sqref="K23">
    <cfRule type="expression" dxfId="41" priority="59">
      <formula>#REF!="Euros"</formula>
    </cfRule>
    <cfRule type="expression" dxfId="40" priority="60">
      <formula>#REF!="British Pounds"</formula>
    </cfRule>
  </conditionalFormatting>
  <conditionalFormatting sqref="K23">
    <cfRule type="expression" dxfId="39" priority="57">
      <formula>#REF!="Euros"</formula>
    </cfRule>
    <cfRule type="expression" dxfId="38" priority="58">
      <formula>#REF!="British Pounds"</formula>
    </cfRule>
  </conditionalFormatting>
  <conditionalFormatting sqref="J23">
    <cfRule type="expression" dxfId="37" priority="55">
      <formula>#REF!="Euros"</formula>
    </cfRule>
    <cfRule type="expression" dxfId="36" priority="56">
      <formula>#REF!="British Pounds"</formula>
    </cfRule>
  </conditionalFormatting>
  <conditionalFormatting sqref="J23">
    <cfRule type="expression" dxfId="35" priority="53">
      <formula>#REF!="Euros"</formula>
    </cfRule>
    <cfRule type="expression" dxfId="34" priority="54">
      <formula>#REF!="British Pounds"</formula>
    </cfRule>
  </conditionalFormatting>
  <conditionalFormatting sqref="J16">
    <cfRule type="expression" dxfId="33" priority="27">
      <formula>#REF!="Euros"</formula>
    </cfRule>
    <cfRule type="expression" dxfId="32" priority="28">
      <formula>#REF!="British Pounds"</formula>
    </cfRule>
  </conditionalFormatting>
  <conditionalFormatting sqref="G16">
    <cfRule type="expression" dxfId="31" priority="29">
      <formula>#REF!="Euros"</formula>
    </cfRule>
    <cfRule type="expression" dxfId="30" priority="30">
      <formula>#REF!="British Pounds"</formula>
    </cfRule>
  </conditionalFormatting>
  <conditionalFormatting sqref="I16">
    <cfRule type="expression" dxfId="29" priority="33">
      <formula>#REF!="Euros"</formula>
    </cfRule>
    <cfRule type="expression" dxfId="28" priority="34">
      <formula>#REF!="British Pounds"</formula>
    </cfRule>
  </conditionalFormatting>
  <conditionalFormatting sqref="H16 K16">
    <cfRule type="expression" dxfId="27" priority="31">
      <formula>#REF!="Euros"</formula>
    </cfRule>
    <cfRule type="expression" dxfId="26" priority="32">
      <formula>#REF!="British Pounds"</formula>
    </cfRule>
  </conditionalFormatting>
  <conditionalFormatting sqref="K17">
    <cfRule type="expression" dxfId="25" priority="17">
      <formula>#REF!="Euros"</formula>
    </cfRule>
    <cfRule type="expression" dxfId="24" priority="18">
      <formula>#REF!="British Pounds"</formula>
    </cfRule>
  </conditionalFormatting>
  <conditionalFormatting sqref="J17">
    <cfRule type="expression" dxfId="23" priority="15">
      <formula>#REF!="Euros"</formula>
    </cfRule>
    <cfRule type="expression" dxfId="22" priority="16">
      <formula>#REF!="British Pounds"</formula>
    </cfRule>
  </conditionalFormatting>
  <conditionalFormatting sqref="H17">
    <cfRule type="expression" dxfId="21" priority="23">
      <formula>#REF!="Euros"</formula>
    </cfRule>
    <cfRule type="expression" dxfId="20" priority="24">
      <formula>#REF!="British Pounds"</formula>
    </cfRule>
  </conditionalFormatting>
  <conditionalFormatting sqref="J17">
    <cfRule type="expression" dxfId="19" priority="13">
      <formula>#REF!="Euros"</formula>
    </cfRule>
    <cfRule type="expression" dxfId="18" priority="14">
      <formula>#REF!="British Pounds"</formula>
    </cfRule>
  </conditionalFormatting>
  <conditionalFormatting sqref="G17">
    <cfRule type="expression" dxfId="17" priority="11">
      <formula>#REF!="Euros"</formula>
    </cfRule>
    <cfRule type="expression" dxfId="16" priority="12">
      <formula>#REF!="British Pounds"</formula>
    </cfRule>
  </conditionalFormatting>
  <conditionalFormatting sqref="G17">
    <cfRule type="expression" dxfId="15" priority="9">
      <formula>#REF!="Euros"</formula>
    </cfRule>
    <cfRule type="expression" dxfId="14" priority="10">
      <formula>#REF!="British Pounds"</formula>
    </cfRule>
  </conditionalFormatting>
  <conditionalFormatting sqref="I17">
    <cfRule type="expression" dxfId="13" priority="25">
      <formula>#REF!="Euros"</formula>
    </cfRule>
    <cfRule type="expression" dxfId="12" priority="26">
      <formula>#REF!="British Pounds"</formula>
    </cfRule>
  </conditionalFormatting>
  <conditionalFormatting sqref="H17">
    <cfRule type="expression" dxfId="11" priority="21">
      <formula>#REF!="Euros"</formula>
    </cfRule>
    <cfRule type="expression" dxfId="10" priority="22">
      <formula>#REF!="British Pounds"</formula>
    </cfRule>
  </conditionalFormatting>
  <conditionalFormatting sqref="K17">
    <cfRule type="expression" dxfId="9" priority="19">
      <formula>#REF!="Euros"</formula>
    </cfRule>
    <cfRule type="expression" dxfId="8" priority="20">
      <formula>#REF!="British Pounds"</formula>
    </cfRule>
  </conditionalFormatting>
  <conditionalFormatting sqref="H19 K19">
    <cfRule type="expression" dxfId="7" priority="5">
      <formula>#REF!="Euros"</formula>
    </cfRule>
    <cfRule type="expression" dxfId="6" priority="6">
      <formula>#REF!="British Pounds"</formula>
    </cfRule>
  </conditionalFormatting>
  <conditionalFormatting sqref="G19">
    <cfRule type="expression" dxfId="5" priority="3">
      <formula>#REF!="Euros"</formula>
    </cfRule>
    <cfRule type="expression" dxfId="4" priority="4">
      <formula>#REF!="British Pounds"</formula>
    </cfRule>
  </conditionalFormatting>
  <conditionalFormatting sqref="J19">
    <cfRule type="expression" dxfId="3" priority="1">
      <formula>#REF!="Euros"</formula>
    </cfRule>
    <cfRule type="expression" dxfId="2" priority="2">
      <formula>#REF!="British Pounds"</formula>
    </cfRule>
  </conditionalFormatting>
  <conditionalFormatting sqref="I19">
    <cfRule type="expression" dxfId="1" priority="7">
      <formula>#REF!="Euros"</formula>
    </cfRule>
    <cfRule type="expression" dxfId="0" priority="8">
      <formula>#REF!="British Pounds"</formula>
    </cfRule>
  </conditionalFormatting>
  <hyperlinks>
    <hyperlink ref="I24" r:id="rId1" location="/content-category" xr:uid="{D0EB94AF-5EAD-4790-A84C-BDA556646F9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2</xdr:col>
                    <xdr:colOff>127000</xdr:colOff>
                    <xdr:row>13</xdr:row>
                    <xdr:rowOff>50800</xdr:rowOff>
                  </from>
                  <to>
                    <xdr:col>6</xdr:col>
                    <xdr:colOff>0</xdr:colOff>
                    <xdr:row>14</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127000</xdr:colOff>
                    <xdr:row>12</xdr:row>
                    <xdr:rowOff>50800</xdr:rowOff>
                  </from>
                  <to>
                    <xdr:col>6</xdr:col>
                    <xdr:colOff>0</xdr:colOff>
                    <xdr:row>12</xdr:row>
                    <xdr:rowOff>361950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xdr:col>
                    <xdr:colOff>114300</xdr:colOff>
                    <xdr:row>10</xdr:row>
                    <xdr:rowOff>31750</xdr:rowOff>
                  </from>
                  <to>
                    <xdr:col>6</xdr:col>
                    <xdr:colOff>0</xdr:colOff>
                    <xdr:row>10</xdr:row>
                    <xdr:rowOff>381000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114300</xdr:colOff>
                    <xdr:row>14</xdr:row>
                    <xdr:rowOff>31750</xdr:rowOff>
                  </from>
                  <to>
                    <xdr:col>6</xdr:col>
                    <xdr:colOff>0</xdr:colOff>
                    <xdr:row>14</xdr:row>
                    <xdr:rowOff>381000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127000</xdr:colOff>
                    <xdr:row>2</xdr:row>
                    <xdr:rowOff>31750</xdr:rowOff>
                  </from>
                  <to>
                    <xdr:col>6</xdr:col>
                    <xdr:colOff>0</xdr:colOff>
                    <xdr:row>3</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xdr:col>
                    <xdr:colOff>127000</xdr:colOff>
                    <xdr:row>3</xdr:row>
                    <xdr:rowOff>31750</xdr:rowOff>
                  </from>
                  <to>
                    <xdr:col>6</xdr:col>
                    <xdr:colOff>0</xdr:colOff>
                    <xdr:row>4</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127000</xdr:colOff>
                    <xdr:row>7</xdr:row>
                    <xdr:rowOff>31750</xdr:rowOff>
                  </from>
                  <to>
                    <xdr:col>6</xdr:col>
                    <xdr:colOff>0</xdr:colOff>
                    <xdr:row>8</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xdr:col>
                    <xdr:colOff>127000</xdr:colOff>
                    <xdr:row>11</xdr:row>
                    <xdr:rowOff>31750</xdr:rowOff>
                  </from>
                  <to>
                    <xdr:col>6</xdr:col>
                    <xdr:colOff>0</xdr:colOff>
                    <xdr:row>12</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xdr:col>
                    <xdr:colOff>127000</xdr:colOff>
                    <xdr:row>8</xdr:row>
                    <xdr:rowOff>31750</xdr:rowOff>
                  </from>
                  <to>
                    <xdr:col>6</xdr:col>
                    <xdr:colOff>0</xdr:colOff>
                    <xdr:row>9</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xdr:col>
                    <xdr:colOff>127000</xdr:colOff>
                    <xdr:row>9</xdr:row>
                    <xdr:rowOff>31750</xdr:rowOff>
                  </from>
                  <to>
                    <xdr:col>6</xdr:col>
                    <xdr:colOff>0</xdr:colOff>
                    <xdr:row>10</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xdr:col>
                    <xdr:colOff>107950</xdr:colOff>
                    <xdr:row>19</xdr:row>
                    <xdr:rowOff>69850</xdr:rowOff>
                  </from>
                  <to>
                    <xdr:col>5</xdr:col>
                    <xdr:colOff>895350</xdr:colOff>
                    <xdr:row>19</xdr:row>
                    <xdr:rowOff>419100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xdr:col>
                    <xdr:colOff>114300</xdr:colOff>
                    <xdr:row>15</xdr:row>
                    <xdr:rowOff>31750</xdr:rowOff>
                  </from>
                  <to>
                    <xdr:col>6</xdr:col>
                    <xdr:colOff>0</xdr:colOff>
                    <xdr:row>15</xdr:row>
                    <xdr:rowOff>381000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xdr:col>
                    <xdr:colOff>114300</xdr:colOff>
                    <xdr:row>16</xdr:row>
                    <xdr:rowOff>31750</xdr:rowOff>
                  </from>
                  <to>
                    <xdr:col>6</xdr:col>
                    <xdr:colOff>0</xdr:colOff>
                    <xdr:row>16</xdr:row>
                    <xdr:rowOff>381000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xdr:col>
                    <xdr:colOff>114300</xdr:colOff>
                    <xdr:row>18</xdr:row>
                    <xdr:rowOff>0</xdr:rowOff>
                  </from>
                  <to>
                    <xdr:col>3</xdr:col>
                    <xdr:colOff>1568450</xdr:colOff>
                    <xdr:row>18</xdr:row>
                    <xdr:rowOff>387350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A92D-0DA8-4D32-97B2-5705A29744CF}">
  <sheetPr codeName="Sheet6"/>
  <dimension ref="A1:F217"/>
  <sheetViews>
    <sheetView workbookViewId="0">
      <selection sqref="A1:XFD104857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35</v>
      </c>
      <c r="B1" s="133"/>
      <c r="C1" s="133"/>
      <c r="D1" s="134" t="s">
        <v>53</v>
      </c>
      <c r="E1" s="134"/>
      <c r="F1" s="43">
        <v>0.5</v>
      </c>
    </row>
    <row r="2" spans="1:6" ht="49.5" customHeight="1" thickBot="1" x14ac:dyDescent="0.4">
      <c r="A2" s="4" t="s">
        <v>1</v>
      </c>
      <c r="B2" s="4" t="s">
        <v>3</v>
      </c>
      <c r="C2" s="4" t="s">
        <v>8</v>
      </c>
    </row>
    <row r="3" spans="1:6" ht="13" customHeight="1" x14ac:dyDescent="0.35">
      <c r="A3" s="73"/>
      <c r="B3" s="74"/>
      <c r="C3" s="75"/>
    </row>
    <row r="4" spans="1:6" ht="17.149999999999999" customHeight="1" x14ac:dyDescent="0.35">
      <c r="A4" s="3">
        <v>0</v>
      </c>
      <c r="B4" s="8">
        <v>0</v>
      </c>
      <c r="C4" s="9">
        <v>0</v>
      </c>
    </row>
    <row r="5" spans="1:6" ht="17.149999999999999" customHeight="1" x14ac:dyDescent="0.35">
      <c r="A5" s="3" t="str">
        <f>"1-29"</f>
        <v>1-29</v>
      </c>
      <c r="B5" s="8">
        <v>250</v>
      </c>
      <c r="C5" s="9">
        <f>B5*(1-$F$1)</f>
        <v>125</v>
      </c>
      <c r="D5" t="s">
        <v>80</v>
      </c>
    </row>
    <row r="6" spans="1:6" x14ac:dyDescent="0.35">
      <c r="A6" s="3">
        <v>30</v>
      </c>
      <c r="B6" s="8">
        <v>12500</v>
      </c>
      <c r="C6" s="9">
        <f t="shared" ref="C6:C69" si="0">B6*(1-$F$1)</f>
        <v>6250</v>
      </c>
      <c r="D6" t="s">
        <v>81</v>
      </c>
    </row>
    <row r="7" spans="1:6" x14ac:dyDescent="0.35">
      <c r="A7" s="3">
        <v>50</v>
      </c>
      <c r="B7" s="8">
        <v>12500</v>
      </c>
      <c r="C7" s="9">
        <f t="shared" si="0"/>
        <v>6250</v>
      </c>
      <c r="D7" t="s">
        <v>80</v>
      </c>
    </row>
    <row r="8" spans="1:6" x14ac:dyDescent="0.35">
      <c r="A8" s="3">
        <v>51</v>
      </c>
      <c r="B8" s="8">
        <f t="shared" ref="B8:B71" si="1">A8*250</f>
        <v>12750</v>
      </c>
      <c r="C8" s="9">
        <f t="shared" si="0"/>
        <v>6375</v>
      </c>
    </row>
    <row r="9" spans="1:6" x14ac:dyDescent="0.35">
      <c r="A9" s="3">
        <v>52</v>
      </c>
      <c r="B9" s="8">
        <f t="shared" si="1"/>
        <v>13000</v>
      </c>
      <c r="C9" s="9">
        <f t="shared" si="0"/>
        <v>6500</v>
      </c>
    </row>
    <row r="10" spans="1:6" x14ac:dyDescent="0.35">
      <c r="A10" s="3">
        <v>53</v>
      </c>
      <c r="B10" s="8">
        <f t="shared" si="1"/>
        <v>13250</v>
      </c>
      <c r="C10" s="9">
        <f t="shared" si="0"/>
        <v>6625</v>
      </c>
    </row>
    <row r="11" spans="1:6" x14ac:dyDescent="0.35">
      <c r="A11" s="3">
        <v>54</v>
      </c>
      <c r="B11" s="8">
        <f t="shared" si="1"/>
        <v>13500</v>
      </c>
      <c r="C11" s="9">
        <f t="shared" si="0"/>
        <v>6750</v>
      </c>
    </row>
    <row r="12" spans="1:6" x14ac:dyDescent="0.35">
      <c r="A12" s="3">
        <v>55</v>
      </c>
      <c r="B12" s="8">
        <f t="shared" si="1"/>
        <v>13750</v>
      </c>
      <c r="C12" s="9">
        <f t="shared" si="0"/>
        <v>6875</v>
      </c>
    </row>
    <row r="13" spans="1:6" x14ac:dyDescent="0.35">
      <c r="A13" s="3">
        <v>56</v>
      </c>
      <c r="B13" s="8">
        <f t="shared" si="1"/>
        <v>14000</v>
      </c>
      <c r="C13" s="9">
        <f t="shared" si="0"/>
        <v>7000</v>
      </c>
    </row>
    <row r="14" spans="1:6" x14ac:dyDescent="0.35">
      <c r="A14" s="3">
        <v>57</v>
      </c>
      <c r="B14" s="8">
        <f t="shared" si="1"/>
        <v>14250</v>
      </c>
      <c r="C14" s="9">
        <f t="shared" si="0"/>
        <v>7125</v>
      </c>
    </row>
    <row r="15" spans="1:6" x14ac:dyDescent="0.35">
      <c r="A15" s="3">
        <v>58</v>
      </c>
      <c r="B15" s="8">
        <f t="shared" si="1"/>
        <v>14500</v>
      </c>
      <c r="C15" s="9">
        <f t="shared" si="0"/>
        <v>7250</v>
      </c>
    </row>
    <row r="16" spans="1:6" x14ac:dyDescent="0.35">
      <c r="A16" s="3">
        <v>59</v>
      </c>
      <c r="B16" s="8">
        <f t="shared" si="1"/>
        <v>14750</v>
      </c>
      <c r="C16" s="9">
        <f t="shared" si="0"/>
        <v>7375</v>
      </c>
    </row>
    <row r="17" spans="1:3" x14ac:dyDescent="0.35">
      <c r="A17" s="3">
        <v>60</v>
      </c>
      <c r="B17" s="8">
        <f t="shared" si="1"/>
        <v>15000</v>
      </c>
      <c r="C17" s="9">
        <f t="shared" si="0"/>
        <v>7500</v>
      </c>
    </row>
    <row r="18" spans="1:3" x14ac:dyDescent="0.35">
      <c r="A18" s="3">
        <v>61</v>
      </c>
      <c r="B18" s="8">
        <f t="shared" si="1"/>
        <v>15250</v>
      </c>
      <c r="C18" s="9">
        <f t="shared" si="0"/>
        <v>7625</v>
      </c>
    </row>
    <row r="19" spans="1:3" x14ac:dyDescent="0.35">
      <c r="A19" s="3">
        <v>62</v>
      </c>
      <c r="B19" s="8">
        <f t="shared" si="1"/>
        <v>15500</v>
      </c>
      <c r="C19" s="9">
        <f t="shared" si="0"/>
        <v>7750</v>
      </c>
    </row>
    <row r="20" spans="1:3" x14ac:dyDescent="0.35">
      <c r="A20" s="3">
        <v>63</v>
      </c>
      <c r="B20" s="8">
        <f t="shared" si="1"/>
        <v>15750</v>
      </c>
      <c r="C20" s="9">
        <f t="shared" si="0"/>
        <v>7875</v>
      </c>
    </row>
    <row r="21" spans="1:3" x14ac:dyDescent="0.35">
      <c r="A21" s="3">
        <v>64</v>
      </c>
      <c r="B21" s="8">
        <f t="shared" si="1"/>
        <v>16000</v>
      </c>
      <c r="C21" s="9">
        <f t="shared" si="0"/>
        <v>8000</v>
      </c>
    </row>
    <row r="22" spans="1:3" x14ac:dyDescent="0.35">
      <c r="A22" s="3">
        <v>65</v>
      </c>
      <c r="B22" s="8">
        <f t="shared" si="1"/>
        <v>16250</v>
      </c>
      <c r="C22" s="9">
        <f t="shared" si="0"/>
        <v>8125</v>
      </c>
    </row>
    <row r="23" spans="1:3" x14ac:dyDescent="0.35">
      <c r="A23" s="3">
        <v>66</v>
      </c>
      <c r="B23" s="8">
        <f t="shared" si="1"/>
        <v>16500</v>
      </c>
      <c r="C23" s="9">
        <f t="shared" si="0"/>
        <v>8250</v>
      </c>
    </row>
    <row r="24" spans="1:3" x14ac:dyDescent="0.35">
      <c r="A24" s="3">
        <v>67</v>
      </c>
      <c r="B24" s="8">
        <f t="shared" si="1"/>
        <v>16750</v>
      </c>
      <c r="C24" s="9">
        <f t="shared" si="0"/>
        <v>8375</v>
      </c>
    </row>
    <row r="25" spans="1:3" x14ac:dyDescent="0.35">
      <c r="A25" s="3">
        <v>68</v>
      </c>
      <c r="B25" s="8">
        <f t="shared" si="1"/>
        <v>17000</v>
      </c>
      <c r="C25" s="9">
        <f t="shared" si="0"/>
        <v>8500</v>
      </c>
    </row>
    <row r="26" spans="1:3" x14ac:dyDescent="0.35">
      <c r="A26" s="3">
        <v>69</v>
      </c>
      <c r="B26" s="8">
        <f t="shared" si="1"/>
        <v>17250</v>
      </c>
      <c r="C26" s="9">
        <f t="shared" si="0"/>
        <v>8625</v>
      </c>
    </row>
    <row r="27" spans="1:3" x14ac:dyDescent="0.35">
      <c r="A27" s="3">
        <v>70</v>
      </c>
      <c r="B27" s="8">
        <f t="shared" si="1"/>
        <v>17500</v>
      </c>
      <c r="C27" s="9">
        <f t="shared" si="0"/>
        <v>8750</v>
      </c>
    </row>
    <row r="28" spans="1:3" x14ac:dyDescent="0.35">
      <c r="A28" s="3">
        <v>71</v>
      </c>
      <c r="B28" s="8">
        <f t="shared" si="1"/>
        <v>17750</v>
      </c>
      <c r="C28" s="9">
        <f t="shared" si="0"/>
        <v>8875</v>
      </c>
    </row>
    <row r="29" spans="1:3" x14ac:dyDescent="0.35">
      <c r="A29" s="3">
        <v>72</v>
      </c>
      <c r="B29" s="8">
        <f t="shared" si="1"/>
        <v>18000</v>
      </c>
      <c r="C29" s="9">
        <f t="shared" si="0"/>
        <v>9000</v>
      </c>
    </row>
    <row r="30" spans="1:3" x14ac:dyDescent="0.35">
      <c r="A30" s="3">
        <v>73</v>
      </c>
      <c r="B30" s="8">
        <f t="shared" si="1"/>
        <v>18250</v>
      </c>
      <c r="C30" s="9">
        <f t="shared" si="0"/>
        <v>9125</v>
      </c>
    </row>
    <row r="31" spans="1:3" x14ac:dyDescent="0.35">
      <c r="A31" s="3">
        <v>74</v>
      </c>
      <c r="B31" s="8">
        <f t="shared" si="1"/>
        <v>18500</v>
      </c>
      <c r="C31" s="9">
        <f t="shared" si="0"/>
        <v>9250</v>
      </c>
    </row>
    <row r="32" spans="1:3" x14ac:dyDescent="0.35">
      <c r="A32" s="3">
        <v>75</v>
      </c>
      <c r="B32" s="8">
        <f t="shared" si="1"/>
        <v>18750</v>
      </c>
      <c r="C32" s="9">
        <f t="shared" si="0"/>
        <v>9375</v>
      </c>
    </row>
    <row r="33" spans="1:3" x14ac:dyDescent="0.35">
      <c r="A33" s="3">
        <v>76</v>
      </c>
      <c r="B33" s="8">
        <f t="shared" si="1"/>
        <v>19000</v>
      </c>
      <c r="C33" s="9">
        <f t="shared" si="0"/>
        <v>9500</v>
      </c>
    </row>
    <row r="34" spans="1:3" x14ac:dyDescent="0.35">
      <c r="A34" s="3">
        <v>77</v>
      </c>
      <c r="B34" s="8">
        <f t="shared" si="1"/>
        <v>19250</v>
      </c>
      <c r="C34" s="9">
        <f t="shared" si="0"/>
        <v>9625</v>
      </c>
    </row>
    <row r="35" spans="1:3" x14ac:dyDescent="0.35">
      <c r="A35" s="3">
        <v>78</v>
      </c>
      <c r="B35" s="8">
        <f t="shared" si="1"/>
        <v>19500</v>
      </c>
      <c r="C35" s="9">
        <f t="shared" si="0"/>
        <v>9750</v>
      </c>
    </row>
    <row r="36" spans="1:3" x14ac:dyDescent="0.35">
      <c r="A36" s="3">
        <v>79</v>
      </c>
      <c r="B36" s="8">
        <f t="shared" si="1"/>
        <v>19750</v>
      </c>
      <c r="C36" s="9">
        <f t="shared" si="0"/>
        <v>9875</v>
      </c>
    </row>
    <row r="37" spans="1:3" x14ac:dyDescent="0.35">
      <c r="A37" s="3">
        <v>80</v>
      </c>
      <c r="B37" s="8">
        <f t="shared" si="1"/>
        <v>20000</v>
      </c>
      <c r="C37" s="9">
        <f t="shared" si="0"/>
        <v>10000</v>
      </c>
    </row>
    <row r="38" spans="1:3" x14ac:dyDescent="0.35">
      <c r="A38" s="3">
        <v>81</v>
      </c>
      <c r="B38" s="8">
        <f t="shared" si="1"/>
        <v>20250</v>
      </c>
      <c r="C38" s="9">
        <f t="shared" si="0"/>
        <v>10125</v>
      </c>
    </row>
    <row r="39" spans="1:3" x14ac:dyDescent="0.35">
      <c r="A39" s="3">
        <v>82</v>
      </c>
      <c r="B39" s="8">
        <f t="shared" si="1"/>
        <v>20500</v>
      </c>
      <c r="C39" s="9">
        <f t="shared" si="0"/>
        <v>10250</v>
      </c>
    </row>
    <row r="40" spans="1:3" x14ac:dyDescent="0.35">
      <c r="A40" s="3">
        <v>83</v>
      </c>
      <c r="B40" s="8">
        <f t="shared" si="1"/>
        <v>20750</v>
      </c>
      <c r="C40" s="9">
        <f t="shared" si="0"/>
        <v>10375</v>
      </c>
    </row>
    <row r="41" spans="1:3" x14ac:dyDescent="0.35">
      <c r="A41" s="3">
        <v>84</v>
      </c>
      <c r="B41" s="8">
        <f t="shared" si="1"/>
        <v>21000</v>
      </c>
      <c r="C41" s="9">
        <f t="shared" si="0"/>
        <v>10500</v>
      </c>
    </row>
    <row r="42" spans="1:3" x14ac:dyDescent="0.35">
      <c r="A42" s="3">
        <v>85</v>
      </c>
      <c r="B42" s="8">
        <f t="shared" si="1"/>
        <v>21250</v>
      </c>
      <c r="C42" s="9">
        <f t="shared" si="0"/>
        <v>10625</v>
      </c>
    </row>
    <row r="43" spans="1:3" x14ac:dyDescent="0.35">
      <c r="A43" s="3">
        <v>86</v>
      </c>
      <c r="B43" s="8">
        <f t="shared" si="1"/>
        <v>21500</v>
      </c>
      <c r="C43" s="9">
        <f t="shared" si="0"/>
        <v>10750</v>
      </c>
    </row>
    <row r="44" spans="1:3" x14ac:dyDescent="0.35">
      <c r="A44" s="3">
        <v>87</v>
      </c>
      <c r="B44" s="8">
        <f t="shared" si="1"/>
        <v>21750</v>
      </c>
      <c r="C44" s="9">
        <f t="shared" si="0"/>
        <v>10875</v>
      </c>
    </row>
    <row r="45" spans="1:3" x14ac:dyDescent="0.35">
      <c r="A45" s="3">
        <v>88</v>
      </c>
      <c r="B45" s="8">
        <f t="shared" si="1"/>
        <v>22000</v>
      </c>
      <c r="C45" s="9">
        <f t="shared" si="0"/>
        <v>11000</v>
      </c>
    </row>
    <row r="46" spans="1:3" x14ac:dyDescent="0.35">
      <c r="A46" s="3">
        <v>89</v>
      </c>
      <c r="B46" s="8">
        <f t="shared" si="1"/>
        <v>22250</v>
      </c>
      <c r="C46" s="9">
        <f t="shared" si="0"/>
        <v>11125</v>
      </c>
    </row>
    <row r="47" spans="1:3" x14ac:dyDescent="0.35">
      <c r="A47" s="3">
        <v>90</v>
      </c>
      <c r="B47" s="8">
        <f t="shared" si="1"/>
        <v>22500</v>
      </c>
      <c r="C47" s="9">
        <f t="shared" si="0"/>
        <v>11250</v>
      </c>
    </row>
    <row r="48" spans="1:3" x14ac:dyDescent="0.35">
      <c r="A48" s="3">
        <v>91</v>
      </c>
      <c r="B48" s="8">
        <f t="shared" si="1"/>
        <v>22750</v>
      </c>
      <c r="C48" s="9">
        <f t="shared" si="0"/>
        <v>11375</v>
      </c>
    </row>
    <row r="49" spans="1:3" x14ac:dyDescent="0.35">
      <c r="A49" s="3">
        <v>92</v>
      </c>
      <c r="B49" s="8">
        <f t="shared" si="1"/>
        <v>23000</v>
      </c>
      <c r="C49" s="9">
        <f t="shared" si="0"/>
        <v>11500</v>
      </c>
    </row>
    <row r="50" spans="1:3" x14ac:dyDescent="0.35">
      <c r="A50" s="3">
        <v>93</v>
      </c>
      <c r="B50" s="8">
        <f t="shared" si="1"/>
        <v>23250</v>
      </c>
      <c r="C50" s="9">
        <f t="shared" si="0"/>
        <v>11625</v>
      </c>
    </row>
    <row r="51" spans="1:3" x14ac:dyDescent="0.35">
      <c r="A51" s="3">
        <v>94</v>
      </c>
      <c r="B51" s="8">
        <f t="shared" si="1"/>
        <v>23500</v>
      </c>
      <c r="C51" s="9">
        <f t="shared" si="0"/>
        <v>11750</v>
      </c>
    </row>
    <row r="52" spans="1:3" x14ac:dyDescent="0.35">
      <c r="A52" s="3">
        <v>95</v>
      </c>
      <c r="B52" s="8">
        <f t="shared" si="1"/>
        <v>23750</v>
      </c>
      <c r="C52" s="9">
        <f t="shared" si="0"/>
        <v>11875</v>
      </c>
    </row>
    <row r="53" spans="1:3" x14ac:dyDescent="0.35">
      <c r="A53" s="3">
        <v>96</v>
      </c>
      <c r="B53" s="8">
        <f t="shared" si="1"/>
        <v>24000</v>
      </c>
      <c r="C53" s="9">
        <f t="shared" si="0"/>
        <v>12000</v>
      </c>
    </row>
    <row r="54" spans="1:3" x14ac:dyDescent="0.35">
      <c r="A54" s="3">
        <v>97</v>
      </c>
      <c r="B54" s="8">
        <f t="shared" si="1"/>
        <v>24250</v>
      </c>
      <c r="C54" s="9">
        <f t="shared" si="0"/>
        <v>12125</v>
      </c>
    </row>
    <row r="55" spans="1:3" x14ac:dyDescent="0.35">
      <c r="A55" s="3">
        <v>98</v>
      </c>
      <c r="B55" s="8">
        <f t="shared" si="1"/>
        <v>24500</v>
      </c>
      <c r="C55" s="9">
        <f t="shared" si="0"/>
        <v>12250</v>
      </c>
    </row>
    <row r="56" spans="1:3" x14ac:dyDescent="0.35">
      <c r="A56" s="3">
        <v>99</v>
      </c>
      <c r="B56" s="8">
        <f t="shared" si="1"/>
        <v>24750</v>
      </c>
      <c r="C56" s="9">
        <f t="shared" si="0"/>
        <v>12375</v>
      </c>
    </row>
    <row r="57" spans="1:3" x14ac:dyDescent="0.35">
      <c r="A57" s="3">
        <v>100</v>
      </c>
      <c r="B57" s="8">
        <f t="shared" si="1"/>
        <v>25000</v>
      </c>
      <c r="C57" s="9">
        <f t="shared" si="0"/>
        <v>12500</v>
      </c>
    </row>
    <row r="58" spans="1:3" x14ac:dyDescent="0.35">
      <c r="A58" s="3">
        <v>101</v>
      </c>
      <c r="B58" s="8">
        <f t="shared" si="1"/>
        <v>25250</v>
      </c>
      <c r="C58" s="9">
        <f t="shared" si="0"/>
        <v>12625</v>
      </c>
    </row>
    <row r="59" spans="1:3" x14ac:dyDescent="0.35">
      <c r="A59" s="3">
        <v>102</v>
      </c>
      <c r="B59" s="8">
        <f t="shared" si="1"/>
        <v>25500</v>
      </c>
      <c r="C59" s="9">
        <f t="shared" si="0"/>
        <v>12750</v>
      </c>
    </row>
    <row r="60" spans="1:3" x14ac:dyDescent="0.35">
      <c r="A60" s="3">
        <v>103</v>
      </c>
      <c r="B60" s="8">
        <f t="shared" si="1"/>
        <v>25750</v>
      </c>
      <c r="C60" s="9">
        <f t="shared" si="0"/>
        <v>12875</v>
      </c>
    </row>
    <row r="61" spans="1:3" x14ac:dyDescent="0.35">
      <c r="A61" s="3">
        <v>104</v>
      </c>
      <c r="B61" s="8">
        <f t="shared" si="1"/>
        <v>26000</v>
      </c>
      <c r="C61" s="9">
        <f t="shared" si="0"/>
        <v>13000</v>
      </c>
    </row>
    <row r="62" spans="1:3" x14ac:dyDescent="0.35">
      <c r="A62" s="3">
        <v>105</v>
      </c>
      <c r="B62" s="8">
        <f t="shared" si="1"/>
        <v>26250</v>
      </c>
      <c r="C62" s="9">
        <f t="shared" si="0"/>
        <v>13125</v>
      </c>
    </row>
    <row r="63" spans="1:3" x14ac:dyDescent="0.35">
      <c r="A63" s="3">
        <v>106</v>
      </c>
      <c r="B63" s="8">
        <f t="shared" si="1"/>
        <v>26500</v>
      </c>
      <c r="C63" s="9">
        <f t="shared" si="0"/>
        <v>13250</v>
      </c>
    </row>
    <row r="64" spans="1:3" x14ac:dyDescent="0.35">
      <c r="A64" s="3">
        <v>107</v>
      </c>
      <c r="B64" s="8">
        <f t="shared" si="1"/>
        <v>26750</v>
      </c>
      <c r="C64" s="9">
        <f t="shared" si="0"/>
        <v>13375</v>
      </c>
    </row>
    <row r="65" spans="1:3" x14ac:dyDescent="0.35">
      <c r="A65" s="3">
        <v>108</v>
      </c>
      <c r="B65" s="8">
        <f t="shared" si="1"/>
        <v>27000</v>
      </c>
      <c r="C65" s="9">
        <f t="shared" si="0"/>
        <v>13500</v>
      </c>
    </row>
    <row r="66" spans="1:3" x14ac:dyDescent="0.35">
      <c r="A66" s="3">
        <v>109</v>
      </c>
      <c r="B66" s="8">
        <f t="shared" si="1"/>
        <v>27250</v>
      </c>
      <c r="C66" s="9">
        <f t="shared" si="0"/>
        <v>13625</v>
      </c>
    </row>
    <row r="67" spans="1:3" x14ac:dyDescent="0.35">
      <c r="A67" s="3">
        <v>110</v>
      </c>
      <c r="B67" s="8">
        <f t="shared" si="1"/>
        <v>27500</v>
      </c>
      <c r="C67" s="9">
        <f t="shared" si="0"/>
        <v>13750</v>
      </c>
    </row>
    <row r="68" spans="1:3" x14ac:dyDescent="0.35">
      <c r="A68" s="3">
        <v>111</v>
      </c>
      <c r="B68" s="8">
        <f t="shared" si="1"/>
        <v>27750</v>
      </c>
      <c r="C68" s="9">
        <f t="shared" si="0"/>
        <v>13875</v>
      </c>
    </row>
    <row r="69" spans="1:3" x14ac:dyDescent="0.35">
      <c r="A69" s="3">
        <v>112</v>
      </c>
      <c r="B69" s="8">
        <f t="shared" si="1"/>
        <v>28000</v>
      </c>
      <c r="C69" s="9">
        <f t="shared" si="0"/>
        <v>14000</v>
      </c>
    </row>
    <row r="70" spans="1:3" x14ac:dyDescent="0.35">
      <c r="A70" s="3">
        <v>113</v>
      </c>
      <c r="B70" s="8">
        <f t="shared" si="1"/>
        <v>28250</v>
      </c>
      <c r="C70" s="9">
        <f t="shared" ref="C70:C133" si="2">B70*(1-$F$1)</f>
        <v>14125</v>
      </c>
    </row>
    <row r="71" spans="1:3" x14ac:dyDescent="0.35">
      <c r="A71" s="3">
        <v>114</v>
      </c>
      <c r="B71" s="8">
        <f t="shared" si="1"/>
        <v>28500</v>
      </c>
      <c r="C71" s="9">
        <f t="shared" si="2"/>
        <v>14250</v>
      </c>
    </row>
    <row r="72" spans="1:3" x14ac:dyDescent="0.35">
      <c r="A72" s="3">
        <v>115</v>
      </c>
      <c r="B72" s="8">
        <f t="shared" ref="B72:B135" si="3">A72*250</f>
        <v>28750</v>
      </c>
      <c r="C72" s="9">
        <f t="shared" si="2"/>
        <v>14375</v>
      </c>
    </row>
    <row r="73" spans="1:3" x14ac:dyDescent="0.35">
      <c r="A73" s="3">
        <v>116</v>
      </c>
      <c r="B73" s="8">
        <f t="shared" si="3"/>
        <v>29000</v>
      </c>
      <c r="C73" s="9">
        <f t="shared" si="2"/>
        <v>14500</v>
      </c>
    </row>
    <row r="74" spans="1:3" x14ac:dyDescent="0.35">
      <c r="A74" s="3">
        <v>117</v>
      </c>
      <c r="B74" s="8">
        <f t="shared" si="3"/>
        <v>29250</v>
      </c>
      <c r="C74" s="9">
        <f t="shared" si="2"/>
        <v>14625</v>
      </c>
    </row>
    <row r="75" spans="1:3" x14ac:dyDescent="0.35">
      <c r="A75" s="3">
        <v>118</v>
      </c>
      <c r="B75" s="8">
        <f t="shared" si="3"/>
        <v>29500</v>
      </c>
      <c r="C75" s="9">
        <f t="shared" si="2"/>
        <v>14750</v>
      </c>
    </row>
    <row r="76" spans="1:3" x14ac:dyDescent="0.35">
      <c r="A76" s="3">
        <v>119</v>
      </c>
      <c r="B76" s="8">
        <f t="shared" si="3"/>
        <v>29750</v>
      </c>
      <c r="C76" s="9">
        <f t="shared" si="2"/>
        <v>14875</v>
      </c>
    </row>
    <row r="77" spans="1:3" x14ac:dyDescent="0.35">
      <c r="A77" s="3">
        <v>120</v>
      </c>
      <c r="B77" s="8">
        <f t="shared" si="3"/>
        <v>30000</v>
      </c>
      <c r="C77" s="9">
        <f t="shared" si="2"/>
        <v>15000</v>
      </c>
    </row>
    <row r="78" spans="1:3" x14ac:dyDescent="0.35">
      <c r="A78" s="3">
        <v>121</v>
      </c>
      <c r="B78" s="8">
        <f t="shared" si="3"/>
        <v>30250</v>
      </c>
      <c r="C78" s="9">
        <f t="shared" si="2"/>
        <v>15125</v>
      </c>
    </row>
    <row r="79" spans="1:3" x14ac:dyDescent="0.35">
      <c r="A79" s="3">
        <v>122</v>
      </c>
      <c r="B79" s="8">
        <f t="shared" si="3"/>
        <v>30500</v>
      </c>
      <c r="C79" s="9">
        <f t="shared" si="2"/>
        <v>15250</v>
      </c>
    </row>
    <row r="80" spans="1:3" x14ac:dyDescent="0.35">
      <c r="A80" s="3">
        <v>123</v>
      </c>
      <c r="B80" s="8">
        <f t="shared" si="3"/>
        <v>30750</v>
      </c>
      <c r="C80" s="9">
        <f t="shared" si="2"/>
        <v>15375</v>
      </c>
    </row>
    <row r="81" spans="1:3" x14ac:dyDescent="0.35">
      <c r="A81" s="3">
        <v>124</v>
      </c>
      <c r="B81" s="8">
        <f t="shared" si="3"/>
        <v>31000</v>
      </c>
      <c r="C81" s="9">
        <f t="shared" si="2"/>
        <v>15500</v>
      </c>
    </row>
    <row r="82" spans="1:3" x14ac:dyDescent="0.35">
      <c r="A82" s="3">
        <v>125</v>
      </c>
      <c r="B82" s="8">
        <f t="shared" si="3"/>
        <v>31250</v>
      </c>
      <c r="C82" s="9">
        <f t="shared" si="2"/>
        <v>15625</v>
      </c>
    </row>
    <row r="83" spans="1:3" x14ac:dyDescent="0.35">
      <c r="A83" s="3">
        <v>126</v>
      </c>
      <c r="B83" s="8">
        <f t="shared" si="3"/>
        <v>31500</v>
      </c>
      <c r="C83" s="9">
        <f t="shared" si="2"/>
        <v>15750</v>
      </c>
    </row>
    <row r="84" spans="1:3" x14ac:dyDescent="0.35">
      <c r="A84" s="3">
        <v>127</v>
      </c>
      <c r="B84" s="8">
        <f t="shared" si="3"/>
        <v>31750</v>
      </c>
      <c r="C84" s="9">
        <f t="shared" si="2"/>
        <v>15875</v>
      </c>
    </row>
    <row r="85" spans="1:3" x14ac:dyDescent="0.35">
      <c r="A85" s="3">
        <v>128</v>
      </c>
      <c r="B85" s="8">
        <f t="shared" si="3"/>
        <v>32000</v>
      </c>
      <c r="C85" s="9">
        <f t="shared" si="2"/>
        <v>16000</v>
      </c>
    </row>
    <row r="86" spans="1:3" x14ac:dyDescent="0.35">
      <c r="A86" s="3">
        <v>129</v>
      </c>
      <c r="B86" s="8">
        <f t="shared" si="3"/>
        <v>32250</v>
      </c>
      <c r="C86" s="9">
        <f t="shared" si="2"/>
        <v>16125</v>
      </c>
    </row>
    <row r="87" spans="1:3" x14ac:dyDescent="0.35">
      <c r="A87" s="3">
        <v>130</v>
      </c>
      <c r="B87" s="8">
        <f t="shared" si="3"/>
        <v>32500</v>
      </c>
      <c r="C87" s="9">
        <f t="shared" si="2"/>
        <v>16250</v>
      </c>
    </row>
    <row r="88" spans="1:3" x14ac:dyDescent="0.35">
      <c r="A88" s="3">
        <v>131</v>
      </c>
      <c r="B88" s="8">
        <f t="shared" si="3"/>
        <v>32750</v>
      </c>
      <c r="C88" s="9">
        <f t="shared" si="2"/>
        <v>16375</v>
      </c>
    </row>
    <row r="89" spans="1:3" x14ac:dyDescent="0.35">
      <c r="A89" s="3">
        <v>132</v>
      </c>
      <c r="B89" s="8">
        <f t="shared" si="3"/>
        <v>33000</v>
      </c>
      <c r="C89" s="9">
        <f t="shared" si="2"/>
        <v>16500</v>
      </c>
    </row>
    <row r="90" spans="1:3" x14ac:dyDescent="0.35">
      <c r="A90" s="3">
        <v>133</v>
      </c>
      <c r="B90" s="8">
        <f t="shared" si="3"/>
        <v>33250</v>
      </c>
      <c r="C90" s="9">
        <f t="shared" si="2"/>
        <v>16625</v>
      </c>
    </row>
    <row r="91" spans="1:3" x14ac:dyDescent="0.35">
      <c r="A91" s="3">
        <v>134</v>
      </c>
      <c r="B91" s="8">
        <f t="shared" si="3"/>
        <v>33500</v>
      </c>
      <c r="C91" s="9">
        <f t="shared" si="2"/>
        <v>16750</v>
      </c>
    </row>
    <row r="92" spans="1:3" x14ac:dyDescent="0.35">
      <c r="A92" s="3">
        <v>135</v>
      </c>
      <c r="B92" s="8">
        <f t="shared" si="3"/>
        <v>33750</v>
      </c>
      <c r="C92" s="9">
        <f t="shared" si="2"/>
        <v>16875</v>
      </c>
    </row>
    <row r="93" spans="1:3" x14ac:dyDescent="0.35">
      <c r="A93" s="3">
        <v>136</v>
      </c>
      <c r="B93" s="8">
        <f t="shared" si="3"/>
        <v>34000</v>
      </c>
      <c r="C93" s="9">
        <f t="shared" si="2"/>
        <v>17000</v>
      </c>
    </row>
    <row r="94" spans="1:3" x14ac:dyDescent="0.35">
      <c r="A94" s="3">
        <v>137</v>
      </c>
      <c r="B94" s="8">
        <f t="shared" si="3"/>
        <v>34250</v>
      </c>
      <c r="C94" s="9">
        <f t="shared" si="2"/>
        <v>17125</v>
      </c>
    </row>
    <row r="95" spans="1:3" x14ac:dyDescent="0.35">
      <c r="A95" s="3">
        <v>138</v>
      </c>
      <c r="B95" s="8">
        <f t="shared" si="3"/>
        <v>34500</v>
      </c>
      <c r="C95" s="9">
        <f t="shared" si="2"/>
        <v>17250</v>
      </c>
    </row>
    <row r="96" spans="1:3" x14ac:dyDescent="0.35">
      <c r="A96" s="3">
        <v>139</v>
      </c>
      <c r="B96" s="8">
        <f t="shared" si="3"/>
        <v>34750</v>
      </c>
      <c r="C96" s="9">
        <f t="shared" si="2"/>
        <v>17375</v>
      </c>
    </row>
    <row r="97" spans="1:3" x14ac:dyDescent="0.35">
      <c r="A97" s="3">
        <v>140</v>
      </c>
      <c r="B97" s="8">
        <f t="shared" si="3"/>
        <v>35000</v>
      </c>
      <c r="C97" s="9">
        <f t="shared" si="2"/>
        <v>17500</v>
      </c>
    </row>
    <row r="98" spans="1:3" x14ac:dyDescent="0.35">
      <c r="A98" s="3">
        <v>141</v>
      </c>
      <c r="B98" s="8">
        <f t="shared" si="3"/>
        <v>35250</v>
      </c>
      <c r="C98" s="9">
        <f t="shared" si="2"/>
        <v>17625</v>
      </c>
    </row>
    <row r="99" spans="1:3" x14ac:dyDescent="0.35">
      <c r="A99" s="3">
        <v>142</v>
      </c>
      <c r="B99" s="8">
        <f t="shared" si="3"/>
        <v>35500</v>
      </c>
      <c r="C99" s="9">
        <f t="shared" si="2"/>
        <v>17750</v>
      </c>
    </row>
    <row r="100" spans="1:3" x14ac:dyDescent="0.35">
      <c r="A100" s="3">
        <v>143</v>
      </c>
      <c r="B100" s="8">
        <f t="shared" si="3"/>
        <v>35750</v>
      </c>
      <c r="C100" s="9">
        <f t="shared" si="2"/>
        <v>17875</v>
      </c>
    </row>
    <row r="101" spans="1:3" x14ac:dyDescent="0.35">
      <c r="A101" s="3">
        <v>144</v>
      </c>
      <c r="B101" s="8">
        <f t="shared" si="3"/>
        <v>36000</v>
      </c>
      <c r="C101" s="9">
        <f t="shared" si="2"/>
        <v>18000</v>
      </c>
    </row>
    <row r="102" spans="1:3" x14ac:dyDescent="0.35">
      <c r="A102" s="3">
        <v>145</v>
      </c>
      <c r="B102" s="8">
        <f t="shared" si="3"/>
        <v>36250</v>
      </c>
      <c r="C102" s="9">
        <f t="shared" si="2"/>
        <v>18125</v>
      </c>
    </row>
    <row r="103" spans="1:3" x14ac:dyDescent="0.35">
      <c r="A103" s="3">
        <v>146</v>
      </c>
      <c r="B103" s="8">
        <f t="shared" si="3"/>
        <v>36500</v>
      </c>
      <c r="C103" s="9">
        <f t="shared" si="2"/>
        <v>18250</v>
      </c>
    </row>
    <row r="104" spans="1:3" x14ac:dyDescent="0.35">
      <c r="A104" s="3">
        <v>147</v>
      </c>
      <c r="B104" s="8">
        <f t="shared" si="3"/>
        <v>36750</v>
      </c>
      <c r="C104" s="9">
        <f t="shared" si="2"/>
        <v>18375</v>
      </c>
    </row>
    <row r="105" spans="1:3" x14ac:dyDescent="0.35">
      <c r="A105" s="3">
        <v>148</v>
      </c>
      <c r="B105" s="8">
        <f t="shared" si="3"/>
        <v>37000</v>
      </c>
      <c r="C105" s="9">
        <f t="shared" si="2"/>
        <v>18500</v>
      </c>
    </row>
    <row r="106" spans="1:3" x14ac:dyDescent="0.35">
      <c r="A106" s="3">
        <v>149</v>
      </c>
      <c r="B106" s="8">
        <f t="shared" si="3"/>
        <v>37250</v>
      </c>
      <c r="C106" s="9">
        <f t="shared" si="2"/>
        <v>18625</v>
      </c>
    </row>
    <row r="107" spans="1:3" x14ac:dyDescent="0.35">
      <c r="A107" s="3">
        <v>150</v>
      </c>
      <c r="B107" s="8">
        <f t="shared" si="3"/>
        <v>37500</v>
      </c>
      <c r="C107" s="9">
        <f t="shared" si="2"/>
        <v>18750</v>
      </c>
    </row>
    <row r="108" spans="1:3" x14ac:dyDescent="0.35">
      <c r="A108" s="3">
        <v>151</v>
      </c>
      <c r="B108" s="8">
        <f t="shared" si="3"/>
        <v>37750</v>
      </c>
      <c r="C108" s="9">
        <f t="shared" si="2"/>
        <v>18875</v>
      </c>
    </row>
    <row r="109" spans="1:3" x14ac:dyDescent="0.35">
      <c r="A109" s="3">
        <v>152</v>
      </c>
      <c r="B109" s="8">
        <f t="shared" si="3"/>
        <v>38000</v>
      </c>
      <c r="C109" s="9">
        <f t="shared" si="2"/>
        <v>19000</v>
      </c>
    </row>
    <row r="110" spans="1:3" x14ac:dyDescent="0.35">
      <c r="A110" s="3">
        <v>153</v>
      </c>
      <c r="B110" s="8">
        <f t="shared" si="3"/>
        <v>38250</v>
      </c>
      <c r="C110" s="9">
        <f t="shared" si="2"/>
        <v>19125</v>
      </c>
    </row>
    <row r="111" spans="1:3" x14ac:dyDescent="0.35">
      <c r="A111" s="3">
        <v>154</v>
      </c>
      <c r="B111" s="8">
        <f t="shared" si="3"/>
        <v>38500</v>
      </c>
      <c r="C111" s="9">
        <f t="shared" si="2"/>
        <v>19250</v>
      </c>
    </row>
    <row r="112" spans="1:3" x14ac:dyDescent="0.35">
      <c r="A112" s="3">
        <v>155</v>
      </c>
      <c r="B112" s="8">
        <f t="shared" si="3"/>
        <v>38750</v>
      </c>
      <c r="C112" s="9">
        <f t="shared" si="2"/>
        <v>19375</v>
      </c>
    </row>
    <row r="113" spans="1:3" x14ac:dyDescent="0.35">
      <c r="A113" s="3">
        <v>156</v>
      </c>
      <c r="B113" s="8">
        <f t="shared" si="3"/>
        <v>39000</v>
      </c>
      <c r="C113" s="9">
        <f t="shared" si="2"/>
        <v>19500</v>
      </c>
    </row>
    <row r="114" spans="1:3" x14ac:dyDescent="0.35">
      <c r="A114" s="3">
        <v>157</v>
      </c>
      <c r="B114" s="8">
        <f t="shared" si="3"/>
        <v>39250</v>
      </c>
      <c r="C114" s="9">
        <f t="shared" si="2"/>
        <v>19625</v>
      </c>
    </row>
    <row r="115" spans="1:3" x14ac:dyDescent="0.35">
      <c r="A115" s="3">
        <v>158</v>
      </c>
      <c r="B115" s="8">
        <f t="shared" si="3"/>
        <v>39500</v>
      </c>
      <c r="C115" s="9">
        <f t="shared" si="2"/>
        <v>19750</v>
      </c>
    </row>
    <row r="116" spans="1:3" x14ac:dyDescent="0.35">
      <c r="A116" s="3">
        <v>159</v>
      </c>
      <c r="B116" s="8">
        <f t="shared" si="3"/>
        <v>39750</v>
      </c>
      <c r="C116" s="9">
        <f t="shared" si="2"/>
        <v>19875</v>
      </c>
    </row>
    <row r="117" spans="1:3" x14ac:dyDescent="0.35">
      <c r="A117" s="3">
        <v>160</v>
      </c>
      <c r="B117" s="8">
        <f t="shared" si="3"/>
        <v>40000</v>
      </c>
      <c r="C117" s="9">
        <f t="shared" si="2"/>
        <v>20000</v>
      </c>
    </row>
    <row r="118" spans="1:3" x14ac:dyDescent="0.35">
      <c r="A118" s="3">
        <v>161</v>
      </c>
      <c r="B118" s="8">
        <f t="shared" si="3"/>
        <v>40250</v>
      </c>
      <c r="C118" s="9">
        <f t="shared" si="2"/>
        <v>20125</v>
      </c>
    </row>
    <row r="119" spans="1:3" x14ac:dyDescent="0.35">
      <c r="A119" s="3">
        <v>162</v>
      </c>
      <c r="B119" s="8">
        <f t="shared" si="3"/>
        <v>40500</v>
      </c>
      <c r="C119" s="9">
        <f t="shared" si="2"/>
        <v>20250</v>
      </c>
    </row>
    <row r="120" spans="1:3" x14ac:dyDescent="0.35">
      <c r="A120" s="3">
        <v>163</v>
      </c>
      <c r="B120" s="8">
        <f t="shared" si="3"/>
        <v>40750</v>
      </c>
      <c r="C120" s="9">
        <f t="shared" si="2"/>
        <v>20375</v>
      </c>
    </row>
    <row r="121" spans="1:3" x14ac:dyDescent="0.35">
      <c r="A121" s="3">
        <v>164</v>
      </c>
      <c r="B121" s="8">
        <f t="shared" si="3"/>
        <v>41000</v>
      </c>
      <c r="C121" s="9">
        <f t="shared" si="2"/>
        <v>20500</v>
      </c>
    </row>
    <row r="122" spans="1:3" x14ac:dyDescent="0.35">
      <c r="A122" s="3">
        <v>165</v>
      </c>
      <c r="B122" s="8">
        <f t="shared" si="3"/>
        <v>41250</v>
      </c>
      <c r="C122" s="9">
        <f t="shared" si="2"/>
        <v>20625</v>
      </c>
    </row>
    <row r="123" spans="1:3" x14ac:dyDescent="0.35">
      <c r="A123" s="3">
        <v>166</v>
      </c>
      <c r="B123" s="8">
        <f t="shared" si="3"/>
        <v>41500</v>
      </c>
      <c r="C123" s="9">
        <f t="shared" si="2"/>
        <v>20750</v>
      </c>
    </row>
    <row r="124" spans="1:3" x14ac:dyDescent="0.35">
      <c r="A124" s="3">
        <v>167</v>
      </c>
      <c r="B124" s="8">
        <f t="shared" si="3"/>
        <v>41750</v>
      </c>
      <c r="C124" s="9">
        <f t="shared" si="2"/>
        <v>20875</v>
      </c>
    </row>
    <row r="125" spans="1:3" x14ac:dyDescent="0.35">
      <c r="A125" s="3">
        <v>168</v>
      </c>
      <c r="B125" s="8">
        <f t="shared" si="3"/>
        <v>42000</v>
      </c>
      <c r="C125" s="9">
        <f t="shared" si="2"/>
        <v>21000</v>
      </c>
    </row>
    <row r="126" spans="1:3" x14ac:dyDescent="0.35">
      <c r="A126" s="3">
        <v>169</v>
      </c>
      <c r="B126" s="8">
        <f t="shared" si="3"/>
        <v>42250</v>
      </c>
      <c r="C126" s="9">
        <f t="shared" si="2"/>
        <v>21125</v>
      </c>
    </row>
    <row r="127" spans="1:3" x14ac:dyDescent="0.35">
      <c r="A127" s="3">
        <v>170</v>
      </c>
      <c r="B127" s="8">
        <f t="shared" si="3"/>
        <v>42500</v>
      </c>
      <c r="C127" s="9">
        <f t="shared" si="2"/>
        <v>21250</v>
      </c>
    </row>
    <row r="128" spans="1:3" x14ac:dyDescent="0.35">
      <c r="A128" s="3">
        <v>171</v>
      </c>
      <c r="B128" s="8">
        <f t="shared" si="3"/>
        <v>42750</v>
      </c>
      <c r="C128" s="9">
        <f t="shared" si="2"/>
        <v>21375</v>
      </c>
    </row>
    <row r="129" spans="1:3" x14ac:dyDescent="0.35">
      <c r="A129" s="3">
        <v>172</v>
      </c>
      <c r="B129" s="8">
        <f t="shared" si="3"/>
        <v>43000</v>
      </c>
      <c r="C129" s="9">
        <f t="shared" si="2"/>
        <v>21500</v>
      </c>
    </row>
    <row r="130" spans="1:3" x14ac:dyDescent="0.35">
      <c r="A130" s="3">
        <v>173</v>
      </c>
      <c r="B130" s="8">
        <f t="shared" si="3"/>
        <v>43250</v>
      </c>
      <c r="C130" s="9">
        <f t="shared" si="2"/>
        <v>21625</v>
      </c>
    </row>
    <row r="131" spans="1:3" x14ac:dyDescent="0.35">
      <c r="A131" s="3">
        <v>174</v>
      </c>
      <c r="B131" s="8">
        <f t="shared" si="3"/>
        <v>43500</v>
      </c>
      <c r="C131" s="9">
        <f t="shared" si="2"/>
        <v>21750</v>
      </c>
    </row>
    <row r="132" spans="1:3" x14ac:dyDescent="0.35">
      <c r="A132" s="3">
        <v>175</v>
      </c>
      <c r="B132" s="8">
        <f t="shared" si="3"/>
        <v>43750</v>
      </c>
      <c r="C132" s="9">
        <f t="shared" si="2"/>
        <v>21875</v>
      </c>
    </row>
    <row r="133" spans="1:3" x14ac:dyDescent="0.35">
      <c r="A133" s="3">
        <v>176</v>
      </c>
      <c r="B133" s="8">
        <f t="shared" si="3"/>
        <v>44000</v>
      </c>
      <c r="C133" s="9">
        <f t="shared" si="2"/>
        <v>22000</v>
      </c>
    </row>
    <row r="134" spans="1:3" x14ac:dyDescent="0.35">
      <c r="A134" s="3">
        <v>177</v>
      </c>
      <c r="B134" s="8">
        <f t="shared" si="3"/>
        <v>44250</v>
      </c>
      <c r="C134" s="9">
        <f t="shared" ref="C134:C197" si="4">B134*(1-$F$1)</f>
        <v>22125</v>
      </c>
    </row>
    <row r="135" spans="1:3" x14ac:dyDescent="0.35">
      <c r="A135" s="3">
        <v>178</v>
      </c>
      <c r="B135" s="8">
        <f t="shared" si="3"/>
        <v>44500</v>
      </c>
      <c r="C135" s="9">
        <f t="shared" si="4"/>
        <v>22250</v>
      </c>
    </row>
    <row r="136" spans="1:3" x14ac:dyDescent="0.35">
      <c r="A136" s="3">
        <v>179</v>
      </c>
      <c r="B136" s="8">
        <f t="shared" ref="B136:B199" si="5">A136*250</f>
        <v>44750</v>
      </c>
      <c r="C136" s="9">
        <f t="shared" si="4"/>
        <v>22375</v>
      </c>
    </row>
    <row r="137" spans="1:3" x14ac:dyDescent="0.35">
      <c r="A137" s="3">
        <v>180</v>
      </c>
      <c r="B137" s="8">
        <f t="shared" si="5"/>
        <v>45000</v>
      </c>
      <c r="C137" s="9">
        <f t="shared" si="4"/>
        <v>22500</v>
      </c>
    </row>
    <row r="138" spans="1:3" x14ac:dyDescent="0.35">
      <c r="A138" s="3">
        <v>181</v>
      </c>
      <c r="B138" s="8">
        <f t="shared" si="5"/>
        <v>45250</v>
      </c>
      <c r="C138" s="9">
        <f t="shared" si="4"/>
        <v>22625</v>
      </c>
    </row>
    <row r="139" spans="1:3" x14ac:dyDescent="0.35">
      <c r="A139" s="3">
        <v>182</v>
      </c>
      <c r="B139" s="8">
        <f t="shared" si="5"/>
        <v>45500</v>
      </c>
      <c r="C139" s="9">
        <f t="shared" si="4"/>
        <v>22750</v>
      </c>
    </row>
    <row r="140" spans="1:3" x14ac:dyDescent="0.35">
      <c r="A140" s="3">
        <v>183</v>
      </c>
      <c r="B140" s="8">
        <f t="shared" si="5"/>
        <v>45750</v>
      </c>
      <c r="C140" s="9">
        <f t="shared" si="4"/>
        <v>22875</v>
      </c>
    </row>
    <row r="141" spans="1:3" x14ac:dyDescent="0.35">
      <c r="A141" s="3">
        <v>184</v>
      </c>
      <c r="B141" s="8">
        <f t="shared" si="5"/>
        <v>46000</v>
      </c>
      <c r="C141" s="9">
        <f t="shared" si="4"/>
        <v>23000</v>
      </c>
    </row>
    <row r="142" spans="1:3" x14ac:dyDescent="0.35">
      <c r="A142" s="3">
        <v>185</v>
      </c>
      <c r="B142" s="8">
        <f t="shared" si="5"/>
        <v>46250</v>
      </c>
      <c r="C142" s="9">
        <f t="shared" si="4"/>
        <v>23125</v>
      </c>
    </row>
    <row r="143" spans="1:3" x14ac:dyDescent="0.35">
      <c r="A143" s="3">
        <v>186</v>
      </c>
      <c r="B143" s="8">
        <f t="shared" si="5"/>
        <v>46500</v>
      </c>
      <c r="C143" s="9">
        <f t="shared" si="4"/>
        <v>23250</v>
      </c>
    </row>
    <row r="144" spans="1:3" x14ac:dyDescent="0.35">
      <c r="A144" s="3">
        <v>187</v>
      </c>
      <c r="B144" s="8">
        <f t="shared" si="5"/>
        <v>46750</v>
      </c>
      <c r="C144" s="9">
        <f t="shared" si="4"/>
        <v>23375</v>
      </c>
    </row>
    <row r="145" spans="1:3" x14ac:dyDescent="0.35">
      <c r="A145" s="3">
        <v>188</v>
      </c>
      <c r="B145" s="8">
        <f t="shared" si="5"/>
        <v>47000</v>
      </c>
      <c r="C145" s="9">
        <f t="shared" si="4"/>
        <v>23500</v>
      </c>
    </row>
    <row r="146" spans="1:3" x14ac:dyDescent="0.35">
      <c r="A146" s="3">
        <v>189</v>
      </c>
      <c r="B146" s="8">
        <f t="shared" si="5"/>
        <v>47250</v>
      </c>
      <c r="C146" s="9">
        <f t="shared" si="4"/>
        <v>23625</v>
      </c>
    </row>
    <row r="147" spans="1:3" x14ac:dyDescent="0.35">
      <c r="A147" s="3">
        <v>190</v>
      </c>
      <c r="B147" s="8">
        <f t="shared" si="5"/>
        <v>47500</v>
      </c>
      <c r="C147" s="9">
        <f t="shared" si="4"/>
        <v>23750</v>
      </c>
    </row>
    <row r="148" spans="1:3" x14ac:dyDescent="0.35">
      <c r="A148" s="3">
        <v>191</v>
      </c>
      <c r="B148" s="8">
        <f t="shared" si="5"/>
        <v>47750</v>
      </c>
      <c r="C148" s="9">
        <f t="shared" si="4"/>
        <v>23875</v>
      </c>
    </row>
    <row r="149" spans="1:3" x14ac:dyDescent="0.35">
      <c r="A149" s="3">
        <v>192</v>
      </c>
      <c r="B149" s="8">
        <f t="shared" si="5"/>
        <v>48000</v>
      </c>
      <c r="C149" s="9">
        <f t="shared" si="4"/>
        <v>24000</v>
      </c>
    </row>
    <row r="150" spans="1:3" x14ac:dyDescent="0.35">
      <c r="A150" s="3">
        <v>193</v>
      </c>
      <c r="B150" s="8">
        <f t="shared" si="5"/>
        <v>48250</v>
      </c>
      <c r="C150" s="9">
        <f t="shared" si="4"/>
        <v>24125</v>
      </c>
    </row>
    <row r="151" spans="1:3" x14ac:dyDescent="0.35">
      <c r="A151" s="3">
        <v>194</v>
      </c>
      <c r="B151" s="8">
        <f t="shared" si="5"/>
        <v>48500</v>
      </c>
      <c r="C151" s="9">
        <f t="shared" si="4"/>
        <v>24250</v>
      </c>
    </row>
    <row r="152" spans="1:3" x14ac:dyDescent="0.35">
      <c r="A152" s="3">
        <v>195</v>
      </c>
      <c r="B152" s="8">
        <f t="shared" si="5"/>
        <v>48750</v>
      </c>
      <c r="C152" s="9">
        <f t="shared" si="4"/>
        <v>24375</v>
      </c>
    </row>
    <row r="153" spans="1:3" x14ac:dyDescent="0.35">
      <c r="A153" s="3">
        <v>196</v>
      </c>
      <c r="B153" s="8">
        <f t="shared" si="5"/>
        <v>49000</v>
      </c>
      <c r="C153" s="9">
        <f t="shared" si="4"/>
        <v>24500</v>
      </c>
    </row>
    <row r="154" spans="1:3" x14ac:dyDescent="0.35">
      <c r="A154" s="3">
        <v>197</v>
      </c>
      <c r="B154" s="8">
        <f t="shared" si="5"/>
        <v>49250</v>
      </c>
      <c r="C154" s="9">
        <f t="shared" si="4"/>
        <v>24625</v>
      </c>
    </row>
    <row r="155" spans="1:3" x14ac:dyDescent="0.35">
      <c r="A155" s="3">
        <v>198</v>
      </c>
      <c r="B155" s="8">
        <f t="shared" si="5"/>
        <v>49500</v>
      </c>
      <c r="C155" s="9">
        <f t="shared" si="4"/>
        <v>24750</v>
      </c>
    </row>
    <row r="156" spans="1:3" x14ac:dyDescent="0.35">
      <c r="A156" s="3">
        <v>199</v>
      </c>
      <c r="B156" s="8">
        <f t="shared" si="5"/>
        <v>49750</v>
      </c>
      <c r="C156" s="9">
        <f t="shared" si="4"/>
        <v>24875</v>
      </c>
    </row>
    <row r="157" spans="1:3" x14ac:dyDescent="0.35">
      <c r="A157" s="3">
        <v>200</v>
      </c>
      <c r="B157" s="8">
        <f t="shared" si="5"/>
        <v>50000</v>
      </c>
      <c r="C157" s="9">
        <f t="shared" si="4"/>
        <v>25000</v>
      </c>
    </row>
    <row r="158" spans="1:3" x14ac:dyDescent="0.35">
      <c r="A158" s="3">
        <v>201</v>
      </c>
      <c r="B158" s="8">
        <f t="shared" si="5"/>
        <v>50250</v>
      </c>
      <c r="C158" s="9">
        <f t="shared" si="4"/>
        <v>25125</v>
      </c>
    </row>
    <row r="159" spans="1:3" x14ac:dyDescent="0.35">
      <c r="A159" s="3">
        <v>202</v>
      </c>
      <c r="B159" s="8">
        <f t="shared" si="5"/>
        <v>50500</v>
      </c>
      <c r="C159" s="9">
        <f t="shared" si="4"/>
        <v>25250</v>
      </c>
    </row>
    <row r="160" spans="1:3" x14ac:dyDescent="0.35">
      <c r="A160" s="3">
        <v>203</v>
      </c>
      <c r="B160" s="8">
        <f t="shared" si="5"/>
        <v>50750</v>
      </c>
      <c r="C160" s="9">
        <f t="shared" si="4"/>
        <v>25375</v>
      </c>
    </row>
    <row r="161" spans="1:3" x14ac:dyDescent="0.35">
      <c r="A161" s="3">
        <v>204</v>
      </c>
      <c r="B161" s="8">
        <f t="shared" si="5"/>
        <v>51000</v>
      </c>
      <c r="C161" s="9">
        <f t="shared" si="4"/>
        <v>25500</v>
      </c>
    </row>
    <row r="162" spans="1:3" x14ac:dyDescent="0.35">
      <c r="A162" s="3">
        <v>205</v>
      </c>
      <c r="B162" s="8">
        <f t="shared" si="5"/>
        <v>51250</v>
      </c>
      <c r="C162" s="9">
        <f t="shared" si="4"/>
        <v>25625</v>
      </c>
    </row>
    <row r="163" spans="1:3" x14ac:dyDescent="0.35">
      <c r="A163" s="3">
        <v>206</v>
      </c>
      <c r="B163" s="8">
        <f t="shared" si="5"/>
        <v>51500</v>
      </c>
      <c r="C163" s="9">
        <f t="shared" si="4"/>
        <v>25750</v>
      </c>
    </row>
    <row r="164" spans="1:3" x14ac:dyDescent="0.35">
      <c r="A164" s="3">
        <v>207</v>
      </c>
      <c r="B164" s="8">
        <f t="shared" si="5"/>
        <v>51750</v>
      </c>
      <c r="C164" s="9">
        <f t="shared" si="4"/>
        <v>25875</v>
      </c>
    </row>
    <row r="165" spans="1:3" x14ac:dyDescent="0.35">
      <c r="A165" s="3">
        <v>208</v>
      </c>
      <c r="B165" s="8">
        <f t="shared" si="5"/>
        <v>52000</v>
      </c>
      <c r="C165" s="9">
        <f t="shared" si="4"/>
        <v>26000</v>
      </c>
    </row>
    <row r="166" spans="1:3" x14ac:dyDescent="0.35">
      <c r="A166" s="3">
        <v>209</v>
      </c>
      <c r="B166" s="8">
        <f t="shared" si="5"/>
        <v>52250</v>
      </c>
      <c r="C166" s="9">
        <f t="shared" si="4"/>
        <v>26125</v>
      </c>
    </row>
    <row r="167" spans="1:3" x14ac:dyDescent="0.35">
      <c r="A167" s="3">
        <v>210</v>
      </c>
      <c r="B167" s="8">
        <f t="shared" si="5"/>
        <v>52500</v>
      </c>
      <c r="C167" s="9">
        <f t="shared" si="4"/>
        <v>26250</v>
      </c>
    </row>
    <row r="168" spans="1:3" x14ac:dyDescent="0.35">
      <c r="A168" s="3">
        <v>211</v>
      </c>
      <c r="B168" s="8">
        <f t="shared" si="5"/>
        <v>52750</v>
      </c>
      <c r="C168" s="9">
        <f t="shared" si="4"/>
        <v>26375</v>
      </c>
    </row>
    <row r="169" spans="1:3" x14ac:dyDescent="0.35">
      <c r="A169" s="3">
        <v>212</v>
      </c>
      <c r="B169" s="8">
        <f t="shared" si="5"/>
        <v>53000</v>
      </c>
      <c r="C169" s="9">
        <f t="shared" si="4"/>
        <v>26500</v>
      </c>
    </row>
    <row r="170" spans="1:3" x14ac:dyDescent="0.35">
      <c r="A170" s="3">
        <v>213</v>
      </c>
      <c r="B170" s="8">
        <f t="shared" si="5"/>
        <v>53250</v>
      </c>
      <c r="C170" s="9">
        <f t="shared" si="4"/>
        <v>26625</v>
      </c>
    </row>
    <row r="171" spans="1:3" x14ac:dyDescent="0.35">
      <c r="A171" s="3">
        <v>214</v>
      </c>
      <c r="B171" s="8">
        <f t="shared" si="5"/>
        <v>53500</v>
      </c>
      <c r="C171" s="9">
        <f t="shared" si="4"/>
        <v>26750</v>
      </c>
    </row>
    <row r="172" spans="1:3" x14ac:dyDescent="0.35">
      <c r="A172" s="3">
        <v>215</v>
      </c>
      <c r="B172" s="8">
        <f t="shared" si="5"/>
        <v>53750</v>
      </c>
      <c r="C172" s="9">
        <f t="shared" si="4"/>
        <v>26875</v>
      </c>
    </row>
    <row r="173" spans="1:3" x14ac:dyDescent="0.35">
      <c r="A173" s="3">
        <v>216</v>
      </c>
      <c r="B173" s="8">
        <f t="shared" si="5"/>
        <v>54000</v>
      </c>
      <c r="C173" s="9">
        <f t="shared" si="4"/>
        <v>27000</v>
      </c>
    </row>
    <row r="174" spans="1:3" x14ac:dyDescent="0.35">
      <c r="A174" s="3">
        <v>217</v>
      </c>
      <c r="B174" s="8">
        <f t="shared" si="5"/>
        <v>54250</v>
      </c>
      <c r="C174" s="9">
        <f t="shared" si="4"/>
        <v>27125</v>
      </c>
    </row>
    <row r="175" spans="1:3" x14ac:dyDescent="0.35">
      <c r="A175" s="3">
        <v>218</v>
      </c>
      <c r="B175" s="8">
        <f t="shared" si="5"/>
        <v>54500</v>
      </c>
      <c r="C175" s="9">
        <f t="shared" si="4"/>
        <v>27250</v>
      </c>
    </row>
    <row r="176" spans="1:3" x14ac:dyDescent="0.35">
      <c r="A176" s="3">
        <v>219</v>
      </c>
      <c r="B176" s="8">
        <f t="shared" si="5"/>
        <v>54750</v>
      </c>
      <c r="C176" s="9">
        <f t="shared" si="4"/>
        <v>27375</v>
      </c>
    </row>
    <row r="177" spans="1:3" x14ac:dyDescent="0.35">
      <c r="A177" s="3">
        <v>220</v>
      </c>
      <c r="B177" s="8">
        <f t="shared" si="5"/>
        <v>55000</v>
      </c>
      <c r="C177" s="9">
        <f t="shared" si="4"/>
        <v>27500</v>
      </c>
    </row>
    <row r="178" spans="1:3" x14ac:dyDescent="0.35">
      <c r="A178" s="3">
        <v>221</v>
      </c>
      <c r="B178" s="8">
        <f t="shared" si="5"/>
        <v>55250</v>
      </c>
      <c r="C178" s="9">
        <f t="shared" si="4"/>
        <v>27625</v>
      </c>
    </row>
    <row r="179" spans="1:3" x14ac:dyDescent="0.35">
      <c r="A179" s="3">
        <v>222</v>
      </c>
      <c r="B179" s="8">
        <f t="shared" si="5"/>
        <v>55500</v>
      </c>
      <c r="C179" s="9">
        <f t="shared" si="4"/>
        <v>27750</v>
      </c>
    </row>
    <row r="180" spans="1:3" x14ac:dyDescent="0.35">
      <c r="A180" s="3">
        <v>223</v>
      </c>
      <c r="B180" s="8">
        <f t="shared" si="5"/>
        <v>55750</v>
      </c>
      <c r="C180" s="9">
        <f t="shared" si="4"/>
        <v>27875</v>
      </c>
    </row>
    <row r="181" spans="1:3" x14ac:dyDescent="0.35">
      <c r="A181" s="3">
        <v>224</v>
      </c>
      <c r="B181" s="8">
        <f t="shared" si="5"/>
        <v>56000</v>
      </c>
      <c r="C181" s="9">
        <f t="shared" si="4"/>
        <v>28000</v>
      </c>
    </row>
    <row r="182" spans="1:3" x14ac:dyDescent="0.35">
      <c r="A182" s="3">
        <v>225</v>
      </c>
      <c r="B182" s="8">
        <f t="shared" si="5"/>
        <v>56250</v>
      </c>
      <c r="C182" s="9">
        <f t="shared" si="4"/>
        <v>28125</v>
      </c>
    </row>
    <row r="183" spans="1:3" x14ac:dyDescent="0.35">
      <c r="A183" s="3">
        <v>226</v>
      </c>
      <c r="B183" s="8">
        <f t="shared" si="5"/>
        <v>56500</v>
      </c>
      <c r="C183" s="9">
        <f t="shared" si="4"/>
        <v>28250</v>
      </c>
    </row>
    <row r="184" spans="1:3" x14ac:dyDescent="0.35">
      <c r="A184" s="3">
        <v>227</v>
      </c>
      <c r="B184" s="8">
        <f t="shared" si="5"/>
        <v>56750</v>
      </c>
      <c r="C184" s="9">
        <f t="shared" si="4"/>
        <v>28375</v>
      </c>
    </row>
    <row r="185" spans="1:3" x14ac:dyDescent="0.35">
      <c r="A185" s="3">
        <v>228</v>
      </c>
      <c r="B185" s="8">
        <f t="shared" si="5"/>
        <v>57000</v>
      </c>
      <c r="C185" s="9">
        <f t="shared" si="4"/>
        <v>28500</v>
      </c>
    </row>
    <row r="186" spans="1:3" x14ac:dyDescent="0.35">
      <c r="A186" s="3">
        <v>229</v>
      </c>
      <c r="B186" s="8">
        <f t="shared" si="5"/>
        <v>57250</v>
      </c>
      <c r="C186" s="9">
        <f t="shared" si="4"/>
        <v>28625</v>
      </c>
    </row>
    <row r="187" spans="1:3" x14ac:dyDescent="0.35">
      <c r="A187" s="3">
        <v>230</v>
      </c>
      <c r="B187" s="8">
        <f t="shared" si="5"/>
        <v>57500</v>
      </c>
      <c r="C187" s="9">
        <f t="shared" si="4"/>
        <v>28750</v>
      </c>
    </row>
    <row r="188" spans="1:3" x14ac:dyDescent="0.35">
      <c r="A188" s="3">
        <v>231</v>
      </c>
      <c r="B188" s="8">
        <f t="shared" si="5"/>
        <v>57750</v>
      </c>
      <c r="C188" s="9">
        <f t="shared" si="4"/>
        <v>28875</v>
      </c>
    </row>
    <row r="189" spans="1:3" x14ac:dyDescent="0.35">
      <c r="A189" s="3">
        <v>232</v>
      </c>
      <c r="B189" s="8">
        <f t="shared" si="5"/>
        <v>58000</v>
      </c>
      <c r="C189" s="9">
        <f t="shared" si="4"/>
        <v>29000</v>
      </c>
    </row>
    <row r="190" spans="1:3" x14ac:dyDescent="0.35">
      <c r="A190" s="3">
        <v>233</v>
      </c>
      <c r="B190" s="8">
        <f t="shared" si="5"/>
        <v>58250</v>
      </c>
      <c r="C190" s="9">
        <f t="shared" si="4"/>
        <v>29125</v>
      </c>
    </row>
    <row r="191" spans="1:3" x14ac:dyDescent="0.35">
      <c r="A191" s="3">
        <v>234</v>
      </c>
      <c r="B191" s="8">
        <f t="shared" si="5"/>
        <v>58500</v>
      </c>
      <c r="C191" s="9">
        <f t="shared" si="4"/>
        <v>29250</v>
      </c>
    </row>
    <row r="192" spans="1:3" x14ac:dyDescent="0.35">
      <c r="A192" s="3">
        <v>235</v>
      </c>
      <c r="B192" s="8">
        <f t="shared" si="5"/>
        <v>58750</v>
      </c>
      <c r="C192" s="9">
        <f t="shared" si="4"/>
        <v>29375</v>
      </c>
    </row>
    <row r="193" spans="1:4" x14ac:dyDescent="0.35">
      <c r="A193" s="3">
        <v>236</v>
      </c>
      <c r="B193" s="8">
        <f t="shared" si="5"/>
        <v>59000</v>
      </c>
      <c r="C193" s="9">
        <f t="shared" si="4"/>
        <v>29500</v>
      </c>
    </row>
    <row r="194" spans="1:4" x14ac:dyDescent="0.35">
      <c r="A194" s="3">
        <v>237</v>
      </c>
      <c r="B194" s="8">
        <f t="shared" si="5"/>
        <v>59250</v>
      </c>
      <c r="C194" s="9">
        <f t="shared" si="4"/>
        <v>29625</v>
      </c>
    </row>
    <row r="195" spans="1:4" x14ac:dyDescent="0.35">
      <c r="A195" s="3">
        <v>238</v>
      </c>
      <c r="B195" s="8">
        <f t="shared" si="5"/>
        <v>59500</v>
      </c>
      <c r="C195" s="9">
        <f t="shared" si="4"/>
        <v>29750</v>
      </c>
    </row>
    <row r="196" spans="1:4" x14ac:dyDescent="0.35">
      <c r="A196" s="3">
        <v>239</v>
      </c>
      <c r="B196" s="8">
        <f t="shared" si="5"/>
        <v>59750</v>
      </c>
      <c r="C196" s="9">
        <f t="shared" si="4"/>
        <v>29875</v>
      </c>
    </row>
    <row r="197" spans="1:4" x14ac:dyDescent="0.35">
      <c r="A197" s="3">
        <v>240</v>
      </c>
      <c r="B197" s="8">
        <f t="shared" si="5"/>
        <v>60000</v>
      </c>
      <c r="C197" s="9">
        <f t="shared" si="4"/>
        <v>30000</v>
      </c>
    </row>
    <row r="198" spans="1:4" x14ac:dyDescent="0.35">
      <c r="A198" s="3">
        <v>241</v>
      </c>
      <c r="B198" s="8">
        <f t="shared" si="5"/>
        <v>60250</v>
      </c>
      <c r="C198" s="9">
        <f t="shared" ref="C198:C217" si="6">B198*(1-$F$1)</f>
        <v>30125</v>
      </c>
    </row>
    <row r="199" spans="1:4" x14ac:dyDescent="0.35">
      <c r="A199" s="3">
        <v>242</v>
      </c>
      <c r="B199" s="8">
        <f t="shared" si="5"/>
        <v>60500</v>
      </c>
      <c r="C199" s="9">
        <f t="shared" si="6"/>
        <v>30250</v>
      </c>
    </row>
    <row r="200" spans="1:4" x14ac:dyDescent="0.35">
      <c r="A200" s="3">
        <v>243</v>
      </c>
      <c r="B200" s="8">
        <f t="shared" ref="B200:B205" si="7">A200*250</f>
        <v>60750</v>
      </c>
      <c r="C200" s="9">
        <f t="shared" si="6"/>
        <v>30375</v>
      </c>
    </row>
    <row r="201" spans="1:4" x14ac:dyDescent="0.35">
      <c r="A201" s="3">
        <v>244</v>
      </c>
      <c r="B201" s="8">
        <f t="shared" si="7"/>
        <v>61000</v>
      </c>
      <c r="C201" s="9">
        <f t="shared" si="6"/>
        <v>30500</v>
      </c>
    </row>
    <row r="202" spans="1:4" x14ac:dyDescent="0.35">
      <c r="A202" s="3">
        <v>245</v>
      </c>
      <c r="B202" s="8">
        <f t="shared" si="7"/>
        <v>61250</v>
      </c>
      <c r="C202" s="9">
        <f t="shared" si="6"/>
        <v>30625</v>
      </c>
    </row>
    <row r="203" spans="1:4" x14ac:dyDescent="0.35">
      <c r="A203" s="3">
        <v>246</v>
      </c>
      <c r="B203" s="8">
        <f t="shared" si="7"/>
        <v>61500</v>
      </c>
      <c r="C203" s="9">
        <f t="shared" si="6"/>
        <v>30750</v>
      </c>
    </row>
    <row r="204" spans="1:4" x14ac:dyDescent="0.35">
      <c r="A204" s="3">
        <v>247</v>
      </c>
      <c r="B204" s="8">
        <f t="shared" si="7"/>
        <v>61750</v>
      </c>
      <c r="C204" s="9">
        <f t="shared" si="6"/>
        <v>30875</v>
      </c>
    </row>
    <row r="205" spans="1:4" x14ac:dyDescent="0.35">
      <c r="A205" s="3">
        <v>248</v>
      </c>
      <c r="B205" s="8">
        <f t="shared" si="7"/>
        <v>62000</v>
      </c>
      <c r="C205" s="9">
        <f t="shared" si="6"/>
        <v>31000</v>
      </c>
    </row>
    <row r="206" spans="1:4" x14ac:dyDescent="0.35">
      <c r="A206" s="3">
        <v>249</v>
      </c>
      <c r="B206" s="8">
        <f>A206*250</f>
        <v>62250</v>
      </c>
      <c r="C206" s="9">
        <f t="shared" si="6"/>
        <v>31125</v>
      </c>
    </row>
    <row r="207" spans="1:4" x14ac:dyDescent="0.35">
      <c r="A207" s="3">
        <v>250</v>
      </c>
      <c r="B207" s="8">
        <v>62500</v>
      </c>
      <c r="C207" s="9">
        <f t="shared" si="6"/>
        <v>31250</v>
      </c>
      <c r="D207" t="s">
        <v>79</v>
      </c>
    </row>
    <row r="208" spans="1:4" x14ac:dyDescent="0.35">
      <c r="A208" s="3">
        <v>600</v>
      </c>
      <c r="B208" s="8">
        <v>88000</v>
      </c>
      <c r="C208" s="9">
        <f t="shared" si="6"/>
        <v>44000</v>
      </c>
    </row>
    <row r="209" spans="1:3" x14ac:dyDescent="0.35">
      <c r="A209" s="3">
        <v>950</v>
      </c>
      <c r="B209" s="8">
        <v>110000.00000000001</v>
      </c>
      <c r="C209" s="9">
        <f t="shared" si="6"/>
        <v>55000.000000000007</v>
      </c>
    </row>
    <row r="210" spans="1:3" x14ac:dyDescent="0.35">
      <c r="A210" s="3">
        <v>1300</v>
      </c>
      <c r="B210" s="8">
        <v>132000</v>
      </c>
      <c r="C210" s="9">
        <f t="shared" si="6"/>
        <v>66000</v>
      </c>
    </row>
    <row r="211" spans="1:3" x14ac:dyDescent="0.35">
      <c r="A211" s="3">
        <v>1650</v>
      </c>
      <c r="B211" s="8">
        <v>154000</v>
      </c>
      <c r="C211" s="9">
        <f t="shared" si="6"/>
        <v>77000</v>
      </c>
    </row>
    <row r="212" spans="1:3" x14ac:dyDescent="0.35">
      <c r="A212" s="3">
        <v>2000</v>
      </c>
      <c r="B212" s="8">
        <v>174900</v>
      </c>
      <c r="C212" s="9">
        <f t="shared" si="6"/>
        <v>87450</v>
      </c>
    </row>
    <row r="213" spans="1:3" x14ac:dyDescent="0.35">
      <c r="A213" s="3">
        <v>2350</v>
      </c>
      <c r="B213" s="8">
        <v>190300.00000000003</v>
      </c>
      <c r="C213" s="9">
        <f t="shared" si="6"/>
        <v>95150.000000000015</v>
      </c>
    </row>
    <row r="214" spans="1:3" x14ac:dyDescent="0.35">
      <c r="A214" s="3">
        <v>2700</v>
      </c>
      <c r="B214" s="8">
        <v>205700.00000000003</v>
      </c>
      <c r="C214" s="9">
        <f t="shared" si="6"/>
        <v>102850.00000000001</v>
      </c>
    </row>
    <row r="215" spans="1:3" x14ac:dyDescent="0.35">
      <c r="A215" s="3">
        <v>3050</v>
      </c>
      <c r="B215" s="8">
        <v>221100.00000000003</v>
      </c>
      <c r="C215" s="9">
        <f t="shared" si="6"/>
        <v>110550.00000000001</v>
      </c>
    </row>
    <row r="216" spans="1:3" x14ac:dyDescent="0.35">
      <c r="A216" s="3">
        <v>3400</v>
      </c>
      <c r="B216" s="8">
        <v>236500.00000000003</v>
      </c>
      <c r="C216" s="9">
        <f t="shared" si="6"/>
        <v>118250.00000000001</v>
      </c>
    </row>
    <row r="217" spans="1:3" ht="15" thickBot="1" x14ac:dyDescent="0.4">
      <c r="A217" s="3">
        <v>4001</v>
      </c>
      <c r="B217" s="72">
        <v>0</v>
      </c>
      <c r="C217" s="9">
        <f t="shared" si="6"/>
        <v>0</v>
      </c>
    </row>
  </sheetData>
  <mergeCells count="2">
    <mergeCell ref="A1:C1"/>
    <mergeCell ref="D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C878-F617-4DAB-B296-8D9065AB8B4D}">
  <dimension ref="A1:F5"/>
  <sheetViews>
    <sheetView workbookViewId="0">
      <selection activeCell="A6" sqref="A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36</v>
      </c>
      <c r="B1" s="133"/>
      <c r="C1" s="133"/>
      <c r="D1" s="134" t="s">
        <v>53</v>
      </c>
      <c r="E1" s="134"/>
      <c r="F1" s="43">
        <v>0.5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tr">
        <f>"1-29"</f>
        <v>1-29</v>
      </c>
      <c r="B5" s="8">
        <v>120</v>
      </c>
      <c r="C5" s="9">
        <f>B5*(1-$F$1)</f>
        <v>60</v>
      </c>
    </row>
  </sheetData>
  <mergeCells count="2">
    <mergeCell ref="A1:C1"/>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7D4B-0A16-4E57-A320-0C00C45679CC}">
  <dimension ref="A1:F5"/>
  <sheetViews>
    <sheetView workbookViewId="0">
      <selection activeCell="C6" sqref="C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37</v>
      </c>
      <c r="B1" s="133"/>
      <c r="C1" s="133"/>
      <c r="D1" s="134" t="s">
        <v>53</v>
      </c>
      <c r="E1" s="134"/>
      <c r="F1" s="43">
        <v>0.5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
        <v>55</v>
      </c>
      <c r="B5" s="8">
        <v>100</v>
      </c>
      <c r="C5" s="9">
        <f>B5*(1-$F$1)</f>
        <v>50</v>
      </c>
    </row>
  </sheetData>
  <mergeCells count="2">
    <mergeCell ref="A1:C1"/>
    <mergeCell ref="D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84F7-E3FD-47E4-A3E6-2FEB382E2E5C}">
  <dimension ref="A1:F5"/>
  <sheetViews>
    <sheetView workbookViewId="0">
      <selection activeCell="C6" sqref="C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38</v>
      </c>
      <c r="B1" s="133"/>
      <c r="C1" s="133"/>
      <c r="D1" s="134" t="s">
        <v>53</v>
      </c>
      <c r="E1" s="134"/>
      <c r="F1" s="43">
        <v>0.5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
        <v>55</v>
      </c>
      <c r="B5" s="8">
        <v>50</v>
      </c>
      <c r="C5" s="9">
        <f>B5*(1-$F$1)</f>
        <v>25</v>
      </c>
    </row>
  </sheetData>
  <mergeCells count="2">
    <mergeCell ref="A1:C1"/>
    <mergeCell ref="D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10EB-AB5B-43B6-B0C9-3FE9AFF65454}">
  <dimension ref="A1:F5"/>
  <sheetViews>
    <sheetView workbookViewId="0">
      <selection activeCell="C6" sqref="C6"/>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39</v>
      </c>
      <c r="B1" s="133"/>
      <c r="C1" s="133"/>
      <c r="D1" s="134" t="s">
        <v>53</v>
      </c>
      <c r="E1" s="134"/>
      <c r="F1" s="43">
        <v>0.5</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8">
        <v>0</v>
      </c>
      <c r="C4" s="9">
        <v>0</v>
      </c>
    </row>
    <row r="5" spans="1:6" ht="17.149999999999999" customHeight="1" x14ac:dyDescent="0.35">
      <c r="A5" s="3" t="s">
        <v>55</v>
      </c>
      <c r="B5" s="8">
        <v>50</v>
      </c>
      <c r="C5" s="9">
        <f>B5*(1-$F$1)</f>
        <v>25</v>
      </c>
    </row>
  </sheetData>
  <mergeCells count="2">
    <mergeCell ref="A1:C1"/>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96B1-0035-4C45-A3A7-DDB0D76D4141}">
  <dimension ref="A1:F254"/>
  <sheetViews>
    <sheetView zoomScaleNormal="100" workbookViewId="0">
      <selection activeCell="B4" sqref="B4"/>
    </sheetView>
  </sheetViews>
  <sheetFormatPr defaultRowHeight="14.5" x14ac:dyDescent="0.35"/>
  <cols>
    <col min="1" max="1" width="18.54296875" bestFit="1" customWidth="1"/>
    <col min="2" max="2" width="18.81640625" customWidth="1"/>
    <col min="3" max="3" width="18.54296875" customWidth="1"/>
  </cols>
  <sheetData>
    <row r="1" spans="1:6" ht="92.25" customHeight="1" thickBot="1" x14ac:dyDescent="0.4">
      <c r="A1" s="132" t="s">
        <v>0</v>
      </c>
      <c r="B1" s="133"/>
      <c r="C1" s="133"/>
      <c r="D1" s="134" t="s">
        <v>53</v>
      </c>
      <c r="E1" s="134"/>
      <c r="F1" s="43">
        <v>0.2</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3">
        <v>0</v>
      </c>
      <c r="C4" s="9">
        <v>0</v>
      </c>
    </row>
    <row r="5" spans="1:6" ht="17.149999999999999" customHeight="1" x14ac:dyDescent="0.35">
      <c r="A5" s="3">
        <v>1</v>
      </c>
      <c r="B5" s="3">
        <v>37.481250000000003</v>
      </c>
      <c r="C5" s="9">
        <f>B5*(1-$F$1)</f>
        <v>29.985000000000003</v>
      </c>
    </row>
    <row r="6" spans="1:6" x14ac:dyDescent="0.35">
      <c r="A6" s="3">
        <v>2</v>
      </c>
      <c r="B6" s="3">
        <v>37.481250000000003</v>
      </c>
      <c r="C6" s="9">
        <f t="shared" ref="C6:C69" si="0">B6*(1-$F$1)</f>
        <v>29.985000000000003</v>
      </c>
    </row>
    <row r="7" spans="1:6" x14ac:dyDescent="0.35">
      <c r="A7" s="3">
        <v>3</v>
      </c>
      <c r="B7" s="3">
        <v>37.481250000000003</v>
      </c>
      <c r="C7" s="9">
        <f t="shared" si="0"/>
        <v>29.985000000000003</v>
      </c>
    </row>
    <row r="8" spans="1:6" x14ac:dyDescent="0.35">
      <c r="A8" s="3">
        <v>4</v>
      </c>
      <c r="B8" s="3">
        <v>37.481250000000003</v>
      </c>
      <c r="C8" s="9">
        <f t="shared" si="0"/>
        <v>29.985000000000003</v>
      </c>
    </row>
    <row r="9" spans="1:6" x14ac:dyDescent="0.35">
      <c r="A9" s="3">
        <v>5</v>
      </c>
      <c r="B9" s="3">
        <v>37.481250000000003</v>
      </c>
      <c r="C9" s="9">
        <f t="shared" si="0"/>
        <v>29.985000000000003</v>
      </c>
    </row>
    <row r="10" spans="1:6" x14ac:dyDescent="0.35">
      <c r="A10" s="3">
        <v>6</v>
      </c>
      <c r="B10" s="3">
        <v>37.481250000000003</v>
      </c>
      <c r="C10" s="9">
        <f t="shared" si="0"/>
        <v>29.985000000000003</v>
      </c>
    </row>
    <row r="11" spans="1:6" x14ac:dyDescent="0.35">
      <c r="A11" s="3">
        <v>7</v>
      </c>
      <c r="B11" s="3">
        <v>37.481250000000003</v>
      </c>
      <c r="C11" s="9">
        <f t="shared" si="0"/>
        <v>29.985000000000003</v>
      </c>
    </row>
    <row r="12" spans="1:6" x14ac:dyDescent="0.35">
      <c r="A12" s="3">
        <v>8</v>
      </c>
      <c r="B12" s="3">
        <v>37.481250000000003</v>
      </c>
      <c r="C12" s="9">
        <f t="shared" si="0"/>
        <v>29.985000000000003</v>
      </c>
    </row>
    <row r="13" spans="1:6" x14ac:dyDescent="0.35">
      <c r="A13" s="3">
        <v>9</v>
      </c>
      <c r="B13" s="3">
        <v>37.481250000000003</v>
      </c>
      <c r="C13" s="9">
        <f t="shared" si="0"/>
        <v>29.985000000000003</v>
      </c>
    </row>
    <row r="14" spans="1:6" x14ac:dyDescent="0.35">
      <c r="A14" s="3">
        <v>10</v>
      </c>
      <c r="B14" s="3">
        <v>37.481250000000003</v>
      </c>
      <c r="C14" s="9">
        <f t="shared" si="0"/>
        <v>29.985000000000003</v>
      </c>
    </row>
    <row r="15" spans="1:6" x14ac:dyDescent="0.35">
      <c r="A15" s="3">
        <v>11</v>
      </c>
      <c r="B15" s="3">
        <v>37.481250000000003</v>
      </c>
      <c r="C15" s="9">
        <f t="shared" si="0"/>
        <v>29.985000000000003</v>
      </c>
    </row>
    <row r="16" spans="1:6" x14ac:dyDescent="0.35">
      <c r="A16" s="3">
        <v>12</v>
      </c>
      <c r="B16" s="3">
        <v>37.481250000000003</v>
      </c>
      <c r="C16" s="9">
        <f t="shared" si="0"/>
        <v>29.985000000000003</v>
      </c>
    </row>
    <row r="17" spans="1:3" x14ac:dyDescent="0.35">
      <c r="A17" s="3">
        <v>13</v>
      </c>
      <c r="B17" s="3">
        <v>37.481250000000003</v>
      </c>
      <c r="C17" s="9">
        <f t="shared" si="0"/>
        <v>29.985000000000003</v>
      </c>
    </row>
    <row r="18" spans="1:3" x14ac:dyDescent="0.35">
      <c r="A18" s="3">
        <v>14</v>
      </c>
      <c r="B18" s="3">
        <v>37.481250000000003</v>
      </c>
      <c r="C18" s="9">
        <f t="shared" si="0"/>
        <v>29.985000000000003</v>
      </c>
    </row>
    <row r="19" spans="1:3" x14ac:dyDescent="0.35">
      <c r="A19" s="3">
        <v>15</v>
      </c>
      <c r="B19" s="3">
        <v>37.481250000000003</v>
      </c>
      <c r="C19" s="9">
        <f t="shared" si="0"/>
        <v>29.985000000000003</v>
      </c>
    </row>
    <row r="20" spans="1:3" x14ac:dyDescent="0.35">
      <c r="A20" s="3">
        <v>16</v>
      </c>
      <c r="B20" s="3">
        <v>37.481250000000003</v>
      </c>
      <c r="C20" s="9">
        <f t="shared" si="0"/>
        <v>29.985000000000003</v>
      </c>
    </row>
    <row r="21" spans="1:3" x14ac:dyDescent="0.35">
      <c r="A21" s="3">
        <v>17</v>
      </c>
      <c r="B21" s="3">
        <v>37.481250000000003</v>
      </c>
      <c r="C21" s="9">
        <f t="shared" si="0"/>
        <v>29.985000000000003</v>
      </c>
    </row>
    <row r="22" spans="1:3" x14ac:dyDescent="0.35">
      <c r="A22" s="3">
        <v>18</v>
      </c>
      <c r="B22" s="3">
        <v>37.481250000000003</v>
      </c>
      <c r="C22" s="9">
        <f t="shared" si="0"/>
        <v>29.985000000000003</v>
      </c>
    </row>
    <row r="23" spans="1:3" x14ac:dyDescent="0.35">
      <c r="A23" s="3">
        <v>19</v>
      </c>
      <c r="B23" s="3">
        <v>37.481250000000003</v>
      </c>
      <c r="C23" s="9">
        <f t="shared" si="0"/>
        <v>29.985000000000003</v>
      </c>
    </row>
    <row r="24" spans="1:3" x14ac:dyDescent="0.35">
      <c r="A24" s="3">
        <v>20</v>
      </c>
      <c r="B24" s="3">
        <v>37.481250000000003</v>
      </c>
      <c r="C24" s="9">
        <f t="shared" si="0"/>
        <v>29.985000000000003</v>
      </c>
    </row>
    <row r="25" spans="1:3" x14ac:dyDescent="0.35">
      <c r="A25" s="3">
        <v>21</v>
      </c>
      <c r="B25" s="3">
        <v>37.481250000000003</v>
      </c>
      <c r="C25" s="9">
        <f t="shared" si="0"/>
        <v>29.985000000000003</v>
      </c>
    </row>
    <row r="26" spans="1:3" x14ac:dyDescent="0.35">
      <c r="A26" s="3">
        <v>22</v>
      </c>
      <c r="B26" s="3">
        <v>37.481250000000003</v>
      </c>
      <c r="C26" s="9">
        <f t="shared" si="0"/>
        <v>29.985000000000003</v>
      </c>
    </row>
    <row r="27" spans="1:3" x14ac:dyDescent="0.35">
      <c r="A27" s="3">
        <v>23</v>
      </c>
      <c r="B27" s="3">
        <v>37.481250000000003</v>
      </c>
      <c r="C27" s="9">
        <f t="shared" si="0"/>
        <v>29.985000000000003</v>
      </c>
    </row>
    <row r="28" spans="1:3" x14ac:dyDescent="0.35">
      <c r="A28" s="3">
        <v>24</v>
      </c>
      <c r="B28" s="3">
        <v>37.481250000000003</v>
      </c>
      <c r="C28" s="9">
        <f t="shared" si="0"/>
        <v>29.985000000000003</v>
      </c>
    </row>
    <row r="29" spans="1:3" x14ac:dyDescent="0.35">
      <c r="A29" s="3">
        <v>25</v>
      </c>
      <c r="B29" s="3">
        <v>33.731250000000003</v>
      </c>
      <c r="C29" s="9">
        <f t="shared" si="0"/>
        <v>26.985000000000003</v>
      </c>
    </row>
    <row r="30" spans="1:3" x14ac:dyDescent="0.35">
      <c r="A30" s="3">
        <v>26</v>
      </c>
      <c r="B30" s="3">
        <v>33.581249999999997</v>
      </c>
      <c r="C30" s="9">
        <f t="shared" si="0"/>
        <v>26.864999999999998</v>
      </c>
    </row>
    <row r="31" spans="1:3" x14ac:dyDescent="0.35">
      <c r="A31" s="3">
        <v>27</v>
      </c>
      <c r="B31" s="3">
        <v>33.431249999999999</v>
      </c>
      <c r="C31" s="9">
        <f t="shared" si="0"/>
        <v>26.745000000000001</v>
      </c>
    </row>
    <row r="32" spans="1:3" x14ac:dyDescent="0.35">
      <c r="A32" s="3">
        <v>28</v>
      </c>
      <c r="B32" s="3">
        <v>33.281249999999993</v>
      </c>
      <c r="C32" s="9">
        <f t="shared" si="0"/>
        <v>26.624999999999996</v>
      </c>
    </row>
    <row r="33" spans="1:3" x14ac:dyDescent="0.35">
      <c r="A33" s="3">
        <v>29</v>
      </c>
      <c r="B33" s="3">
        <v>33.131249999999994</v>
      </c>
      <c r="C33" s="9">
        <f t="shared" si="0"/>
        <v>26.504999999999995</v>
      </c>
    </row>
    <row r="34" spans="1:3" x14ac:dyDescent="0.35">
      <c r="A34" s="3">
        <v>30</v>
      </c>
      <c r="B34" s="3">
        <v>32.981249999999989</v>
      </c>
      <c r="C34" s="9">
        <f t="shared" si="0"/>
        <v>26.384999999999991</v>
      </c>
    </row>
    <row r="35" spans="1:3" x14ac:dyDescent="0.35">
      <c r="A35" s="3">
        <v>31</v>
      </c>
      <c r="B35" s="3">
        <v>32.83124999999999</v>
      </c>
      <c r="C35" s="9">
        <f t="shared" si="0"/>
        <v>26.264999999999993</v>
      </c>
    </row>
    <row r="36" spans="1:3" x14ac:dyDescent="0.35">
      <c r="A36" s="3">
        <v>32</v>
      </c>
      <c r="B36" s="3">
        <v>32.681249999999984</v>
      </c>
      <c r="C36" s="9">
        <f t="shared" si="0"/>
        <v>26.144999999999989</v>
      </c>
    </row>
    <row r="37" spans="1:3" x14ac:dyDescent="0.35">
      <c r="A37" s="3">
        <v>33</v>
      </c>
      <c r="B37" s="3">
        <v>32.531249999999986</v>
      </c>
      <c r="C37" s="9">
        <f t="shared" si="0"/>
        <v>26.024999999999991</v>
      </c>
    </row>
    <row r="38" spans="1:3" x14ac:dyDescent="0.35">
      <c r="A38" s="3">
        <v>34</v>
      </c>
      <c r="B38" s="3">
        <v>32.38124999999998</v>
      </c>
      <c r="C38" s="9">
        <f t="shared" si="0"/>
        <v>25.904999999999987</v>
      </c>
    </row>
    <row r="39" spans="1:3" x14ac:dyDescent="0.35">
      <c r="A39" s="3">
        <v>35</v>
      </c>
      <c r="B39" s="3">
        <v>32.231249999999982</v>
      </c>
      <c r="C39" s="9">
        <f t="shared" si="0"/>
        <v>25.784999999999986</v>
      </c>
    </row>
    <row r="40" spans="1:3" x14ac:dyDescent="0.35">
      <c r="A40" s="3">
        <v>36</v>
      </c>
      <c r="B40" s="3">
        <v>32.081249999999976</v>
      </c>
      <c r="C40" s="9">
        <f t="shared" si="0"/>
        <v>25.664999999999981</v>
      </c>
    </row>
    <row r="41" spans="1:3" x14ac:dyDescent="0.35">
      <c r="A41" s="3">
        <v>37</v>
      </c>
      <c r="B41" s="3">
        <v>31.931249999999977</v>
      </c>
      <c r="C41" s="9">
        <f t="shared" si="0"/>
        <v>25.544999999999984</v>
      </c>
    </row>
    <row r="42" spans="1:3" x14ac:dyDescent="0.35">
      <c r="A42" s="3">
        <v>38</v>
      </c>
      <c r="B42" s="3">
        <v>31.781249999999972</v>
      </c>
      <c r="C42" s="9">
        <f t="shared" si="0"/>
        <v>25.424999999999979</v>
      </c>
    </row>
    <row r="43" spans="1:3" x14ac:dyDescent="0.35">
      <c r="A43" s="3">
        <v>39</v>
      </c>
      <c r="B43" s="3">
        <v>31.631249999999973</v>
      </c>
      <c r="C43" s="9">
        <f t="shared" si="0"/>
        <v>25.304999999999978</v>
      </c>
    </row>
    <row r="44" spans="1:3" x14ac:dyDescent="0.35">
      <c r="A44" s="3">
        <v>40</v>
      </c>
      <c r="B44" s="3">
        <v>31.481249999999967</v>
      </c>
      <c r="C44" s="9">
        <f t="shared" si="0"/>
        <v>25.184999999999974</v>
      </c>
    </row>
    <row r="45" spans="1:3" x14ac:dyDescent="0.35">
      <c r="A45" s="3">
        <v>41</v>
      </c>
      <c r="B45" s="3">
        <v>31.331249999999969</v>
      </c>
      <c r="C45" s="9">
        <f t="shared" si="0"/>
        <v>25.064999999999976</v>
      </c>
    </row>
    <row r="46" spans="1:3" x14ac:dyDescent="0.35">
      <c r="A46" s="3">
        <v>42</v>
      </c>
      <c r="B46" s="3">
        <v>31.181249999999963</v>
      </c>
      <c r="C46" s="9">
        <f t="shared" si="0"/>
        <v>24.944999999999972</v>
      </c>
    </row>
    <row r="47" spans="1:3" x14ac:dyDescent="0.35">
      <c r="A47" s="3">
        <v>43</v>
      </c>
      <c r="B47" s="3">
        <v>31.031249999999964</v>
      </c>
      <c r="C47" s="9">
        <f t="shared" si="0"/>
        <v>24.824999999999974</v>
      </c>
    </row>
    <row r="48" spans="1:3" x14ac:dyDescent="0.35">
      <c r="A48" s="3">
        <v>44</v>
      </c>
      <c r="B48" s="3">
        <v>30.881249999999959</v>
      </c>
      <c r="C48" s="9">
        <f t="shared" si="0"/>
        <v>24.70499999999997</v>
      </c>
    </row>
    <row r="49" spans="1:3" x14ac:dyDescent="0.35">
      <c r="A49" s="3">
        <v>45</v>
      </c>
      <c r="B49" s="3">
        <v>30.73124999999996</v>
      </c>
      <c r="C49" s="9">
        <f t="shared" si="0"/>
        <v>24.584999999999969</v>
      </c>
    </row>
    <row r="50" spans="1:3" x14ac:dyDescent="0.35">
      <c r="A50" s="3">
        <v>46</v>
      </c>
      <c r="B50" s="3">
        <v>30.581249999999955</v>
      </c>
      <c r="C50" s="9">
        <f t="shared" si="0"/>
        <v>24.464999999999964</v>
      </c>
    </row>
    <row r="51" spans="1:3" x14ac:dyDescent="0.35">
      <c r="A51" s="3">
        <v>47</v>
      </c>
      <c r="B51" s="3">
        <v>30.431249999999956</v>
      </c>
      <c r="C51" s="9">
        <f t="shared" si="0"/>
        <v>24.344999999999967</v>
      </c>
    </row>
    <row r="52" spans="1:3" x14ac:dyDescent="0.35">
      <c r="A52" s="3">
        <v>48</v>
      </c>
      <c r="B52" s="3">
        <v>30.28124999999995</v>
      </c>
      <c r="C52" s="9">
        <f t="shared" si="0"/>
        <v>24.224999999999962</v>
      </c>
    </row>
    <row r="53" spans="1:3" x14ac:dyDescent="0.35">
      <c r="A53" s="3">
        <v>49</v>
      </c>
      <c r="B53" s="3">
        <v>30.131249999999952</v>
      </c>
      <c r="C53" s="9">
        <f t="shared" si="0"/>
        <v>24.104999999999961</v>
      </c>
    </row>
    <row r="54" spans="1:3" x14ac:dyDescent="0.35">
      <c r="A54" s="3">
        <v>50</v>
      </c>
      <c r="B54" s="3">
        <v>29.981250000000003</v>
      </c>
      <c r="C54" s="9">
        <f t="shared" si="0"/>
        <v>23.985000000000003</v>
      </c>
    </row>
    <row r="55" spans="1:3" x14ac:dyDescent="0.35">
      <c r="A55" s="3">
        <v>51</v>
      </c>
      <c r="B55" s="3">
        <v>29.90625</v>
      </c>
      <c r="C55" s="9">
        <f t="shared" si="0"/>
        <v>23.925000000000001</v>
      </c>
    </row>
    <row r="56" spans="1:3" x14ac:dyDescent="0.35">
      <c r="A56" s="3">
        <v>52</v>
      </c>
      <c r="B56" s="3">
        <v>29.831249999999997</v>
      </c>
      <c r="C56" s="9">
        <f t="shared" si="0"/>
        <v>23.864999999999998</v>
      </c>
    </row>
    <row r="57" spans="1:3" x14ac:dyDescent="0.35">
      <c r="A57" s="3">
        <v>53</v>
      </c>
      <c r="B57" s="3">
        <v>29.756249999999998</v>
      </c>
      <c r="C57" s="9">
        <f t="shared" si="0"/>
        <v>23.805</v>
      </c>
    </row>
    <row r="58" spans="1:3" x14ac:dyDescent="0.35">
      <c r="A58" s="3">
        <v>54</v>
      </c>
      <c r="B58" s="3">
        <v>29.681249999999999</v>
      </c>
      <c r="C58" s="9">
        <f t="shared" si="0"/>
        <v>23.745000000000001</v>
      </c>
    </row>
    <row r="59" spans="1:3" x14ac:dyDescent="0.35">
      <c r="A59" s="3">
        <v>55</v>
      </c>
      <c r="B59" s="3">
        <v>29.606249999999996</v>
      </c>
      <c r="C59" s="9">
        <f t="shared" si="0"/>
        <v>23.684999999999999</v>
      </c>
    </row>
    <row r="60" spans="1:3" x14ac:dyDescent="0.35">
      <c r="A60" s="3">
        <v>56</v>
      </c>
      <c r="B60" s="3">
        <v>29.531249999999993</v>
      </c>
      <c r="C60" s="9">
        <f t="shared" si="0"/>
        <v>23.624999999999996</v>
      </c>
    </row>
    <row r="61" spans="1:3" x14ac:dyDescent="0.35">
      <c r="A61" s="3">
        <v>57</v>
      </c>
      <c r="B61" s="3">
        <v>29.456249999999994</v>
      </c>
      <c r="C61" s="9">
        <f t="shared" si="0"/>
        <v>23.564999999999998</v>
      </c>
    </row>
    <row r="62" spans="1:3" x14ac:dyDescent="0.35">
      <c r="A62" s="3">
        <v>58</v>
      </c>
      <c r="B62" s="3">
        <v>29.381249999999994</v>
      </c>
      <c r="C62" s="9">
        <f t="shared" si="0"/>
        <v>23.504999999999995</v>
      </c>
    </row>
    <row r="63" spans="1:3" x14ac:dyDescent="0.35">
      <c r="A63" s="3">
        <v>59</v>
      </c>
      <c r="B63" s="3">
        <v>29.306249999999991</v>
      </c>
      <c r="C63" s="9">
        <f t="shared" si="0"/>
        <v>23.444999999999993</v>
      </c>
    </row>
    <row r="64" spans="1:3" x14ac:dyDescent="0.35">
      <c r="A64" s="3">
        <v>60</v>
      </c>
      <c r="B64" s="3">
        <v>29.231249999999989</v>
      </c>
      <c r="C64" s="9">
        <f t="shared" si="0"/>
        <v>23.384999999999991</v>
      </c>
    </row>
    <row r="65" spans="1:3" x14ac:dyDescent="0.35">
      <c r="A65" s="3">
        <v>61</v>
      </c>
      <c r="B65" s="3">
        <v>29.156249999999989</v>
      </c>
      <c r="C65" s="9">
        <f t="shared" si="0"/>
        <v>23.324999999999992</v>
      </c>
    </row>
    <row r="66" spans="1:3" x14ac:dyDescent="0.35">
      <c r="A66" s="3">
        <v>62</v>
      </c>
      <c r="B66" s="3">
        <v>29.08124999999999</v>
      </c>
      <c r="C66" s="9">
        <f t="shared" si="0"/>
        <v>23.264999999999993</v>
      </c>
    </row>
    <row r="67" spans="1:3" x14ac:dyDescent="0.35">
      <c r="A67" s="3">
        <v>63</v>
      </c>
      <c r="B67" s="3">
        <v>29.006249999999987</v>
      </c>
      <c r="C67" s="9">
        <f t="shared" si="0"/>
        <v>23.204999999999991</v>
      </c>
    </row>
    <row r="68" spans="1:3" x14ac:dyDescent="0.35">
      <c r="A68" s="3">
        <v>64</v>
      </c>
      <c r="B68" s="3">
        <v>28.931249999999984</v>
      </c>
      <c r="C68" s="9">
        <f t="shared" si="0"/>
        <v>23.144999999999989</v>
      </c>
    </row>
    <row r="69" spans="1:3" x14ac:dyDescent="0.35">
      <c r="A69" s="3">
        <v>65</v>
      </c>
      <c r="B69" s="3">
        <v>28.856249999999985</v>
      </c>
      <c r="C69" s="9">
        <f t="shared" si="0"/>
        <v>23.08499999999999</v>
      </c>
    </row>
    <row r="70" spans="1:3" x14ac:dyDescent="0.35">
      <c r="A70" s="3">
        <v>66</v>
      </c>
      <c r="B70" s="3">
        <v>28.781249999999986</v>
      </c>
      <c r="C70" s="9">
        <f t="shared" ref="C70:C133" si="1">B70*(1-$F$1)</f>
        <v>23.024999999999991</v>
      </c>
    </row>
    <row r="71" spans="1:3" x14ac:dyDescent="0.35">
      <c r="A71" s="3">
        <v>67</v>
      </c>
      <c r="B71" s="3">
        <v>28.706249999999983</v>
      </c>
      <c r="C71" s="9">
        <f t="shared" si="1"/>
        <v>22.964999999999989</v>
      </c>
    </row>
    <row r="72" spans="1:3" x14ac:dyDescent="0.35">
      <c r="A72" s="3">
        <v>68</v>
      </c>
      <c r="B72" s="3">
        <v>28.63124999999998</v>
      </c>
      <c r="C72" s="9">
        <f t="shared" si="1"/>
        <v>22.904999999999987</v>
      </c>
    </row>
    <row r="73" spans="1:3" x14ac:dyDescent="0.35">
      <c r="A73" s="3">
        <v>69</v>
      </c>
      <c r="B73" s="3">
        <v>28.556249999999981</v>
      </c>
      <c r="C73" s="9">
        <f t="shared" si="1"/>
        <v>22.844999999999985</v>
      </c>
    </row>
    <row r="74" spans="1:3" x14ac:dyDescent="0.35">
      <c r="A74" s="3">
        <v>70</v>
      </c>
      <c r="B74" s="3">
        <v>28.481249999999982</v>
      </c>
      <c r="C74" s="9">
        <f t="shared" si="1"/>
        <v>22.784999999999986</v>
      </c>
    </row>
    <row r="75" spans="1:3" x14ac:dyDescent="0.35">
      <c r="A75" s="3">
        <v>71</v>
      </c>
      <c r="B75" s="3">
        <v>28.406249999999979</v>
      </c>
      <c r="C75" s="9">
        <f t="shared" si="1"/>
        <v>22.724999999999984</v>
      </c>
    </row>
    <row r="76" spans="1:3" x14ac:dyDescent="0.35">
      <c r="A76" s="3">
        <v>72</v>
      </c>
      <c r="B76" s="3">
        <v>28.331249999999976</v>
      </c>
      <c r="C76" s="9">
        <f t="shared" si="1"/>
        <v>22.664999999999981</v>
      </c>
    </row>
    <row r="77" spans="1:3" x14ac:dyDescent="0.35">
      <c r="A77" s="3">
        <v>73</v>
      </c>
      <c r="B77" s="3">
        <v>28.256249999999977</v>
      </c>
      <c r="C77" s="9">
        <f t="shared" si="1"/>
        <v>22.604999999999983</v>
      </c>
    </row>
    <row r="78" spans="1:3" x14ac:dyDescent="0.35">
      <c r="A78" s="3">
        <v>74</v>
      </c>
      <c r="B78" s="3">
        <v>28.181249999999977</v>
      </c>
      <c r="C78" s="9">
        <f t="shared" si="1"/>
        <v>22.544999999999984</v>
      </c>
    </row>
    <row r="79" spans="1:3" x14ac:dyDescent="0.35">
      <c r="A79" s="3">
        <v>75</v>
      </c>
      <c r="B79" s="3">
        <v>28.106249999999974</v>
      </c>
      <c r="C79" s="9">
        <f t="shared" si="1"/>
        <v>22.484999999999982</v>
      </c>
    </row>
    <row r="80" spans="1:3" x14ac:dyDescent="0.35">
      <c r="A80" s="3">
        <v>76</v>
      </c>
      <c r="B80" s="3">
        <v>28.031249999999972</v>
      </c>
      <c r="C80" s="9">
        <f t="shared" si="1"/>
        <v>22.424999999999979</v>
      </c>
    </row>
    <row r="81" spans="1:3" x14ac:dyDescent="0.35">
      <c r="A81" s="3">
        <v>77</v>
      </c>
      <c r="B81" s="3">
        <v>27.956249999999972</v>
      </c>
      <c r="C81" s="9">
        <f t="shared" si="1"/>
        <v>22.364999999999981</v>
      </c>
    </row>
    <row r="82" spans="1:3" x14ac:dyDescent="0.35">
      <c r="A82" s="3">
        <v>78</v>
      </c>
      <c r="B82" s="3">
        <v>27.881249999999973</v>
      </c>
      <c r="C82" s="9">
        <f t="shared" si="1"/>
        <v>22.304999999999978</v>
      </c>
    </row>
    <row r="83" spans="1:3" x14ac:dyDescent="0.35">
      <c r="A83" s="3">
        <v>79</v>
      </c>
      <c r="B83" s="3">
        <v>27.80624999999997</v>
      </c>
      <c r="C83" s="9">
        <f t="shared" si="1"/>
        <v>22.244999999999976</v>
      </c>
    </row>
    <row r="84" spans="1:3" x14ac:dyDescent="0.35">
      <c r="A84" s="3">
        <v>80</v>
      </c>
      <c r="B84" s="3">
        <v>27.731249999999967</v>
      </c>
      <c r="C84" s="9">
        <f t="shared" si="1"/>
        <v>22.184999999999974</v>
      </c>
    </row>
    <row r="85" spans="1:3" x14ac:dyDescent="0.35">
      <c r="A85" s="3">
        <v>81</v>
      </c>
      <c r="B85" s="3">
        <v>27.656249999999968</v>
      </c>
      <c r="C85" s="9">
        <f t="shared" si="1"/>
        <v>22.124999999999975</v>
      </c>
    </row>
    <row r="86" spans="1:3" x14ac:dyDescent="0.35">
      <c r="A86" s="3">
        <v>82</v>
      </c>
      <c r="B86" s="3">
        <v>27.581249999999969</v>
      </c>
      <c r="C86" s="9">
        <f t="shared" si="1"/>
        <v>22.064999999999976</v>
      </c>
    </row>
    <row r="87" spans="1:3" x14ac:dyDescent="0.35">
      <c r="A87" s="3">
        <v>83</v>
      </c>
      <c r="B87" s="3">
        <v>27.506249999999966</v>
      </c>
      <c r="C87" s="9">
        <f t="shared" si="1"/>
        <v>22.004999999999974</v>
      </c>
    </row>
    <row r="88" spans="1:3" x14ac:dyDescent="0.35">
      <c r="A88" s="3">
        <v>84</v>
      </c>
      <c r="B88" s="3">
        <v>27.431249999999963</v>
      </c>
      <c r="C88" s="9">
        <f t="shared" si="1"/>
        <v>21.944999999999972</v>
      </c>
    </row>
    <row r="89" spans="1:3" x14ac:dyDescent="0.35">
      <c r="A89" s="3">
        <v>85</v>
      </c>
      <c r="B89" s="3">
        <v>27.356249999999964</v>
      </c>
      <c r="C89" s="9">
        <f t="shared" si="1"/>
        <v>21.884999999999973</v>
      </c>
    </row>
    <row r="90" spans="1:3" x14ac:dyDescent="0.35">
      <c r="A90" s="3">
        <v>86</v>
      </c>
      <c r="B90" s="3">
        <v>27.281249999999964</v>
      </c>
      <c r="C90" s="9">
        <f t="shared" si="1"/>
        <v>21.824999999999974</v>
      </c>
    </row>
    <row r="91" spans="1:3" x14ac:dyDescent="0.35">
      <c r="A91" s="3">
        <v>87</v>
      </c>
      <c r="B91" s="3">
        <v>27.206249999999962</v>
      </c>
      <c r="C91" s="9">
        <f t="shared" si="1"/>
        <v>21.764999999999972</v>
      </c>
    </row>
    <row r="92" spans="1:3" x14ac:dyDescent="0.35">
      <c r="A92" s="3">
        <v>88</v>
      </c>
      <c r="B92" s="3">
        <v>27.131249999999959</v>
      </c>
      <c r="C92" s="9">
        <f t="shared" si="1"/>
        <v>21.70499999999997</v>
      </c>
    </row>
    <row r="93" spans="1:3" x14ac:dyDescent="0.35">
      <c r="A93" s="3">
        <v>89</v>
      </c>
      <c r="B93" s="3">
        <v>27.056249999999959</v>
      </c>
      <c r="C93" s="9">
        <f t="shared" si="1"/>
        <v>21.644999999999968</v>
      </c>
    </row>
    <row r="94" spans="1:3" x14ac:dyDescent="0.35">
      <c r="A94" s="3">
        <v>90</v>
      </c>
      <c r="B94" s="3">
        <v>26.98124999999996</v>
      </c>
      <c r="C94" s="9">
        <f t="shared" si="1"/>
        <v>21.584999999999969</v>
      </c>
    </row>
    <row r="95" spans="1:3" x14ac:dyDescent="0.35">
      <c r="A95" s="3">
        <v>91</v>
      </c>
      <c r="B95" s="3">
        <v>26.906249999999957</v>
      </c>
      <c r="C95" s="9">
        <f t="shared" si="1"/>
        <v>21.524999999999967</v>
      </c>
    </row>
    <row r="96" spans="1:3" x14ac:dyDescent="0.35">
      <c r="A96" s="3">
        <v>92</v>
      </c>
      <c r="B96" s="3">
        <v>26.831249999999955</v>
      </c>
      <c r="C96" s="9">
        <f t="shared" si="1"/>
        <v>21.464999999999964</v>
      </c>
    </row>
    <row r="97" spans="1:3" x14ac:dyDescent="0.35">
      <c r="A97" s="3">
        <v>93</v>
      </c>
      <c r="B97" s="3">
        <v>26.756249999999955</v>
      </c>
      <c r="C97" s="9">
        <f t="shared" si="1"/>
        <v>21.404999999999966</v>
      </c>
    </row>
    <row r="98" spans="1:3" x14ac:dyDescent="0.35">
      <c r="A98" s="3">
        <v>94</v>
      </c>
      <c r="B98" s="3">
        <v>26.681249999999956</v>
      </c>
      <c r="C98" s="9">
        <f t="shared" si="1"/>
        <v>21.344999999999967</v>
      </c>
    </row>
    <row r="99" spans="1:3" x14ac:dyDescent="0.35">
      <c r="A99" s="3">
        <v>95</v>
      </c>
      <c r="B99" s="3">
        <v>26.606249999999953</v>
      </c>
      <c r="C99" s="9">
        <f t="shared" si="1"/>
        <v>21.284999999999965</v>
      </c>
    </row>
    <row r="100" spans="1:3" x14ac:dyDescent="0.35">
      <c r="A100" s="3">
        <v>96</v>
      </c>
      <c r="B100" s="3">
        <v>26.53124999999995</v>
      </c>
      <c r="C100" s="9">
        <f t="shared" si="1"/>
        <v>21.224999999999962</v>
      </c>
    </row>
    <row r="101" spans="1:3" x14ac:dyDescent="0.35">
      <c r="A101" s="3">
        <v>97</v>
      </c>
      <c r="B101" s="3">
        <v>26.456249999999951</v>
      </c>
      <c r="C101" s="9">
        <f t="shared" si="1"/>
        <v>21.164999999999964</v>
      </c>
    </row>
    <row r="102" spans="1:3" x14ac:dyDescent="0.35">
      <c r="A102" s="3">
        <v>98</v>
      </c>
      <c r="B102" s="3">
        <v>26.381249999999952</v>
      </c>
      <c r="C102" s="9">
        <f t="shared" si="1"/>
        <v>21.104999999999961</v>
      </c>
    </row>
    <row r="103" spans="1:3" x14ac:dyDescent="0.35">
      <c r="A103" s="3">
        <v>99</v>
      </c>
      <c r="B103" s="3">
        <v>26.306249999999949</v>
      </c>
      <c r="C103" s="9">
        <f t="shared" si="1"/>
        <v>21.044999999999959</v>
      </c>
    </row>
    <row r="104" spans="1:3" x14ac:dyDescent="0.35">
      <c r="A104" s="3">
        <v>100</v>
      </c>
      <c r="B104" s="3">
        <v>26.231250000000003</v>
      </c>
      <c r="C104" s="9">
        <f t="shared" si="1"/>
        <v>20.985000000000003</v>
      </c>
    </row>
    <row r="105" spans="1:3" x14ac:dyDescent="0.35">
      <c r="A105" s="3">
        <v>101</v>
      </c>
      <c r="B105" s="3">
        <v>26.206250000000004</v>
      </c>
      <c r="C105" s="9">
        <f t="shared" si="1"/>
        <v>20.965000000000003</v>
      </c>
    </row>
    <row r="106" spans="1:3" x14ac:dyDescent="0.35">
      <c r="A106" s="3">
        <v>102</v>
      </c>
      <c r="B106" s="3">
        <v>26.181250000000006</v>
      </c>
      <c r="C106" s="9">
        <f t="shared" si="1"/>
        <v>20.945000000000007</v>
      </c>
    </row>
    <row r="107" spans="1:3" x14ac:dyDescent="0.35">
      <c r="A107" s="3">
        <v>103</v>
      </c>
      <c r="B107" s="3">
        <v>26.156250000000007</v>
      </c>
      <c r="C107" s="9">
        <f t="shared" si="1"/>
        <v>20.925000000000008</v>
      </c>
    </row>
    <row r="108" spans="1:3" x14ac:dyDescent="0.35">
      <c r="A108" s="3">
        <v>104</v>
      </c>
      <c r="B108" s="3">
        <v>26.131250000000009</v>
      </c>
      <c r="C108" s="9">
        <f t="shared" si="1"/>
        <v>20.905000000000008</v>
      </c>
    </row>
    <row r="109" spans="1:3" x14ac:dyDescent="0.35">
      <c r="A109" s="3">
        <v>105</v>
      </c>
      <c r="B109" s="3">
        <v>26.10625000000001</v>
      </c>
      <c r="C109" s="9">
        <f t="shared" si="1"/>
        <v>20.885000000000009</v>
      </c>
    </row>
    <row r="110" spans="1:3" x14ac:dyDescent="0.35">
      <c r="A110" s="3">
        <v>106</v>
      </c>
      <c r="B110" s="3">
        <v>26.081250000000011</v>
      </c>
      <c r="C110" s="9">
        <f t="shared" si="1"/>
        <v>20.865000000000009</v>
      </c>
    </row>
    <row r="111" spans="1:3" x14ac:dyDescent="0.35">
      <c r="A111" s="3">
        <v>107</v>
      </c>
      <c r="B111" s="3">
        <v>26.056250000000013</v>
      </c>
      <c r="C111" s="9">
        <f t="shared" si="1"/>
        <v>20.845000000000013</v>
      </c>
    </row>
    <row r="112" spans="1:3" x14ac:dyDescent="0.35">
      <c r="A112" s="3">
        <v>108</v>
      </c>
      <c r="B112" s="3">
        <v>26.031250000000014</v>
      </c>
      <c r="C112" s="9">
        <f t="shared" si="1"/>
        <v>20.825000000000014</v>
      </c>
    </row>
    <row r="113" spans="1:3" x14ac:dyDescent="0.35">
      <c r="A113" s="3">
        <v>109</v>
      </c>
      <c r="B113" s="3">
        <v>26.006250000000016</v>
      </c>
      <c r="C113" s="9">
        <f t="shared" si="1"/>
        <v>20.805000000000014</v>
      </c>
    </row>
    <row r="114" spans="1:3" x14ac:dyDescent="0.35">
      <c r="A114" s="3">
        <v>110</v>
      </c>
      <c r="B114" s="3">
        <v>25.981250000000017</v>
      </c>
      <c r="C114" s="9">
        <f t="shared" si="1"/>
        <v>20.785000000000014</v>
      </c>
    </row>
    <row r="115" spans="1:3" x14ac:dyDescent="0.35">
      <c r="A115" s="3">
        <v>111</v>
      </c>
      <c r="B115" s="3">
        <v>25.956250000000018</v>
      </c>
      <c r="C115" s="9">
        <f t="shared" si="1"/>
        <v>20.765000000000015</v>
      </c>
    </row>
    <row r="116" spans="1:3" x14ac:dyDescent="0.35">
      <c r="A116" s="3">
        <v>112</v>
      </c>
      <c r="B116" s="3">
        <v>25.93125000000002</v>
      </c>
      <c r="C116" s="9">
        <f t="shared" si="1"/>
        <v>20.745000000000019</v>
      </c>
    </row>
    <row r="117" spans="1:3" x14ac:dyDescent="0.35">
      <c r="A117" s="3">
        <v>113</v>
      </c>
      <c r="B117" s="3">
        <v>25.906250000000021</v>
      </c>
      <c r="C117" s="9">
        <f t="shared" si="1"/>
        <v>20.725000000000019</v>
      </c>
    </row>
    <row r="118" spans="1:3" x14ac:dyDescent="0.35">
      <c r="A118" s="3">
        <v>114</v>
      </c>
      <c r="B118" s="3">
        <v>25.881250000000023</v>
      </c>
      <c r="C118" s="9">
        <f t="shared" si="1"/>
        <v>20.70500000000002</v>
      </c>
    </row>
    <row r="119" spans="1:3" x14ac:dyDescent="0.35">
      <c r="A119" s="3">
        <v>115</v>
      </c>
      <c r="B119" s="3">
        <v>25.856250000000024</v>
      </c>
      <c r="C119" s="9">
        <f t="shared" si="1"/>
        <v>20.68500000000002</v>
      </c>
    </row>
    <row r="120" spans="1:3" x14ac:dyDescent="0.35">
      <c r="A120" s="3">
        <v>116</v>
      </c>
      <c r="B120" s="3">
        <v>25.831250000000026</v>
      </c>
      <c r="C120" s="9">
        <f t="shared" si="1"/>
        <v>20.66500000000002</v>
      </c>
    </row>
    <row r="121" spans="1:3" x14ac:dyDescent="0.35">
      <c r="A121" s="3">
        <v>117</v>
      </c>
      <c r="B121" s="3">
        <v>25.806250000000027</v>
      </c>
      <c r="C121" s="9">
        <f t="shared" si="1"/>
        <v>20.645000000000024</v>
      </c>
    </row>
    <row r="122" spans="1:3" x14ac:dyDescent="0.35">
      <c r="A122" s="3">
        <v>118</v>
      </c>
      <c r="B122" s="3">
        <v>25.781250000000028</v>
      </c>
      <c r="C122" s="9">
        <f t="shared" si="1"/>
        <v>20.625000000000025</v>
      </c>
    </row>
    <row r="123" spans="1:3" x14ac:dyDescent="0.35">
      <c r="A123" s="3">
        <v>119</v>
      </c>
      <c r="B123" s="3">
        <v>25.75625000000003</v>
      </c>
      <c r="C123" s="9">
        <f t="shared" si="1"/>
        <v>20.605000000000025</v>
      </c>
    </row>
    <row r="124" spans="1:3" x14ac:dyDescent="0.35">
      <c r="A124" s="3">
        <v>120</v>
      </c>
      <c r="B124" s="3">
        <v>25.731250000000031</v>
      </c>
      <c r="C124" s="9">
        <f t="shared" si="1"/>
        <v>20.585000000000026</v>
      </c>
    </row>
    <row r="125" spans="1:3" x14ac:dyDescent="0.35">
      <c r="A125" s="3">
        <v>121</v>
      </c>
      <c r="B125" s="3">
        <v>25.706250000000033</v>
      </c>
      <c r="C125" s="9">
        <f t="shared" si="1"/>
        <v>20.565000000000026</v>
      </c>
    </row>
    <row r="126" spans="1:3" x14ac:dyDescent="0.35">
      <c r="A126" s="3">
        <v>122</v>
      </c>
      <c r="B126" s="3">
        <v>25.681250000000034</v>
      </c>
      <c r="C126" s="9">
        <f t="shared" si="1"/>
        <v>20.54500000000003</v>
      </c>
    </row>
    <row r="127" spans="1:3" x14ac:dyDescent="0.35">
      <c r="A127" s="3">
        <v>123</v>
      </c>
      <c r="B127" s="3">
        <v>25.656250000000036</v>
      </c>
      <c r="C127" s="9">
        <f t="shared" si="1"/>
        <v>20.525000000000031</v>
      </c>
    </row>
    <row r="128" spans="1:3" x14ac:dyDescent="0.35">
      <c r="A128" s="3">
        <v>124</v>
      </c>
      <c r="B128" s="3">
        <v>25.631250000000037</v>
      </c>
      <c r="C128" s="9">
        <f t="shared" si="1"/>
        <v>20.505000000000031</v>
      </c>
    </row>
    <row r="129" spans="1:3" x14ac:dyDescent="0.35">
      <c r="A129" s="3">
        <v>125</v>
      </c>
      <c r="B129" s="3">
        <v>25.606250000000038</v>
      </c>
      <c r="C129" s="9">
        <f t="shared" si="1"/>
        <v>20.485000000000031</v>
      </c>
    </row>
    <row r="130" spans="1:3" x14ac:dyDescent="0.35">
      <c r="A130" s="3">
        <v>126</v>
      </c>
      <c r="B130" s="3">
        <v>25.58125000000004</v>
      </c>
      <c r="C130" s="9">
        <f t="shared" si="1"/>
        <v>20.465000000000032</v>
      </c>
    </row>
    <row r="131" spans="1:3" x14ac:dyDescent="0.35">
      <c r="A131" s="3">
        <v>127</v>
      </c>
      <c r="B131" s="3">
        <v>25.556250000000041</v>
      </c>
      <c r="C131" s="9">
        <f t="shared" si="1"/>
        <v>20.445000000000036</v>
      </c>
    </row>
    <row r="132" spans="1:3" x14ac:dyDescent="0.35">
      <c r="A132" s="3">
        <v>128</v>
      </c>
      <c r="B132" s="3">
        <v>25.531250000000043</v>
      </c>
      <c r="C132" s="9">
        <f t="shared" si="1"/>
        <v>20.425000000000036</v>
      </c>
    </row>
    <row r="133" spans="1:3" x14ac:dyDescent="0.35">
      <c r="A133" s="3">
        <v>129</v>
      </c>
      <c r="B133" s="3">
        <v>25.506250000000044</v>
      </c>
      <c r="C133" s="9">
        <f t="shared" si="1"/>
        <v>20.405000000000037</v>
      </c>
    </row>
    <row r="134" spans="1:3" x14ac:dyDescent="0.35">
      <c r="A134" s="3">
        <v>130</v>
      </c>
      <c r="B134" s="3">
        <v>25.481250000000045</v>
      </c>
      <c r="C134" s="9">
        <f t="shared" ref="C134:C197" si="2">B134*(1-$F$1)</f>
        <v>20.385000000000037</v>
      </c>
    </row>
    <row r="135" spans="1:3" x14ac:dyDescent="0.35">
      <c r="A135" s="3">
        <v>131</v>
      </c>
      <c r="B135" s="3">
        <v>25.456250000000047</v>
      </c>
      <c r="C135" s="9">
        <f t="shared" si="2"/>
        <v>20.365000000000038</v>
      </c>
    </row>
    <row r="136" spans="1:3" x14ac:dyDescent="0.35">
      <c r="A136" s="3">
        <v>132</v>
      </c>
      <c r="B136" s="3">
        <v>25.431250000000048</v>
      </c>
      <c r="C136" s="9">
        <f t="shared" si="2"/>
        <v>20.345000000000041</v>
      </c>
    </row>
    <row r="137" spans="1:3" x14ac:dyDescent="0.35">
      <c r="A137" s="3">
        <v>133</v>
      </c>
      <c r="B137" s="3">
        <v>25.40625000000005</v>
      </c>
      <c r="C137" s="9">
        <f t="shared" si="2"/>
        <v>20.325000000000042</v>
      </c>
    </row>
    <row r="138" spans="1:3" x14ac:dyDescent="0.35">
      <c r="A138" s="3">
        <v>134</v>
      </c>
      <c r="B138" s="3">
        <v>25.381250000000051</v>
      </c>
      <c r="C138" s="9">
        <f t="shared" si="2"/>
        <v>20.305000000000042</v>
      </c>
    </row>
    <row r="139" spans="1:3" x14ac:dyDescent="0.35">
      <c r="A139" s="3">
        <v>135</v>
      </c>
      <c r="B139" s="3">
        <v>25.356250000000053</v>
      </c>
      <c r="C139" s="9">
        <f t="shared" si="2"/>
        <v>20.285000000000043</v>
      </c>
    </row>
    <row r="140" spans="1:3" x14ac:dyDescent="0.35">
      <c r="A140" s="3">
        <v>136</v>
      </c>
      <c r="B140" s="3">
        <v>25.331250000000054</v>
      </c>
      <c r="C140" s="9">
        <f t="shared" si="2"/>
        <v>20.265000000000043</v>
      </c>
    </row>
    <row r="141" spans="1:3" x14ac:dyDescent="0.35">
      <c r="A141" s="3">
        <v>137</v>
      </c>
      <c r="B141" s="3">
        <v>25.306250000000055</v>
      </c>
      <c r="C141" s="9">
        <f t="shared" si="2"/>
        <v>20.245000000000047</v>
      </c>
    </row>
    <row r="142" spans="1:3" x14ac:dyDescent="0.35">
      <c r="A142" s="3">
        <v>138</v>
      </c>
      <c r="B142" s="3">
        <v>25.281250000000057</v>
      </c>
      <c r="C142" s="9">
        <f t="shared" si="2"/>
        <v>20.225000000000048</v>
      </c>
    </row>
    <row r="143" spans="1:3" x14ac:dyDescent="0.35">
      <c r="A143" s="3">
        <v>139</v>
      </c>
      <c r="B143" s="3">
        <v>25.256250000000058</v>
      </c>
      <c r="C143" s="9">
        <f t="shared" si="2"/>
        <v>20.205000000000048</v>
      </c>
    </row>
    <row r="144" spans="1:3" x14ac:dyDescent="0.35">
      <c r="A144" s="3">
        <v>140</v>
      </c>
      <c r="B144" s="3">
        <v>25.23125000000006</v>
      </c>
      <c r="C144" s="9">
        <f t="shared" si="2"/>
        <v>20.185000000000048</v>
      </c>
    </row>
    <row r="145" spans="1:3" x14ac:dyDescent="0.35">
      <c r="A145" s="3">
        <v>141</v>
      </c>
      <c r="B145" s="3">
        <v>25.206250000000061</v>
      </c>
      <c r="C145" s="9">
        <f t="shared" si="2"/>
        <v>20.165000000000049</v>
      </c>
    </row>
    <row r="146" spans="1:3" x14ac:dyDescent="0.35">
      <c r="A146" s="3">
        <v>142</v>
      </c>
      <c r="B146" s="3">
        <v>25.181250000000063</v>
      </c>
      <c r="C146" s="9">
        <f t="shared" si="2"/>
        <v>20.145000000000053</v>
      </c>
    </row>
    <row r="147" spans="1:3" x14ac:dyDescent="0.35">
      <c r="A147" s="3">
        <v>143</v>
      </c>
      <c r="B147" s="3">
        <v>25.156250000000064</v>
      </c>
      <c r="C147" s="9">
        <f t="shared" si="2"/>
        <v>20.125000000000053</v>
      </c>
    </row>
    <row r="148" spans="1:3" x14ac:dyDescent="0.35">
      <c r="A148" s="3">
        <v>144</v>
      </c>
      <c r="B148" s="3">
        <v>25.131250000000065</v>
      </c>
      <c r="C148" s="9">
        <f t="shared" si="2"/>
        <v>20.105000000000054</v>
      </c>
    </row>
    <row r="149" spans="1:3" x14ac:dyDescent="0.35">
      <c r="A149" s="3">
        <v>145</v>
      </c>
      <c r="B149" s="3">
        <v>25.106250000000067</v>
      </c>
      <c r="C149" s="9">
        <f t="shared" si="2"/>
        <v>20.085000000000054</v>
      </c>
    </row>
    <row r="150" spans="1:3" x14ac:dyDescent="0.35">
      <c r="A150" s="3">
        <v>146</v>
      </c>
      <c r="B150" s="3">
        <v>25.081250000000068</v>
      </c>
      <c r="C150" s="9">
        <f t="shared" si="2"/>
        <v>20.065000000000055</v>
      </c>
    </row>
    <row r="151" spans="1:3" x14ac:dyDescent="0.35">
      <c r="A151" s="3">
        <v>147</v>
      </c>
      <c r="B151" s="3">
        <v>25.05625000000007</v>
      </c>
      <c r="C151" s="9">
        <f t="shared" si="2"/>
        <v>20.045000000000059</v>
      </c>
    </row>
    <row r="152" spans="1:3" x14ac:dyDescent="0.35">
      <c r="A152" s="3">
        <v>148</v>
      </c>
      <c r="B152" s="3">
        <v>25.031250000000071</v>
      </c>
      <c r="C152" s="9">
        <f t="shared" si="2"/>
        <v>20.025000000000059</v>
      </c>
    </row>
    <row r="153" spans="1:3" x14ac:dyDescent="0.35">
      <c r="A153" s="3">
        <v>149</v>
      </c>
      <c r="B153" s="3">
        <v>25.006250000000072</v>
      </c>
      <c r="C153" s="9">
        <f t="shared" si="2"/>
        <v>20.005000000000059</v>
      </c>
    </row>
    <row r="154" spans="1:3" x14ac:dyDescent="0.35">
      <c r="A154" s="3">
        <v>150</v>
      </c>
      <c r="B154" s="3">
        <v>24.981250000000074</v>
      </c>
      <c r="C154" s="9">
        <f t="shared" si="2"/>
        <v>19.98500000000006</v>
      </c>
    </row>
    <row r="155" spans="1:3" x14ac:dyDescent="0.35">
      <c r="A155" s="3">
        <v>151</v>
      </c>
      <c r="B155" s="3">
        <v>24.956250000000075</v>
      </c>
      <c r="C155" s="9">
        <f t="shared" si="2"/>
        <v>19.96500000000006</v>
      </c>
    </row>
    <row r="156" spans="1:3" x14ac:dyDescent="0.35">
      <c r="A156" s="3">
        <v>152</v>
      </c>
      <c r="B156" s="3">
        <v>24.931250000000077</v>
      </c>
      <c r="C156" s="9">
        <f t="shared" si="2"/>
        <v>19.945000000000064</v>
      </c>
    </row>
    <row r="157" spans="1:3" x14ac:dyDescent="0.35">
      <c r="A157" s="3">
        <v>153</v>
      </c>
      <c r="B157" s="3">
        <v>24.906250000000078</v>
      </c>
      <c r="C157" s="9">
        <f t="shared" si="2"/>
        <v>19.925000000000065</v>
      </c>
    </row>
    <row r="158" spans="1:3" x14ac:dyDescent="0.35">
      <c r="A158" s="3">
        <v>154</v>
      </c>
      <c r="B158" s="3">
        <v>24.88125000000008</v>
      </c>
      <c r="C158" s="9">
        <f t="shared" si="2"/>
        <v>19.905000000000065</v>
      </c>
    </row>
    <row r="159" spans="1:3" x14ac:dyDescent="0.35">
      <c r="A159" s="3">
        <v>155</v>
      </c>
      <c r="B159" s="3">
        <v>24.856250000000081</v>
      </c>
      <c r="C159" s="9">
        <f t="shared" si="2"/>
        <v>19.885000000000066</v>
      </c>
    </row>
    <row r="160" spans="1:3" x14ac:dyDescent="0.35">
      <c r="A160" s="3">
        <v>156</v>
      </c>
      <c r="B160" s="3">
        <v>24.831250000000082</v>
      </c>
      <c r="C160" s="9">
        <f t="shared" si="2"/>
        <v>19.865000000000066</v>
      </c>
    </row>
    <row r="161" spans="1:3" x14ac:dyDescent="0.35">
      <c r="A161" s="3">
        <v>157</v>
      </c>
      <c r="B161" s="3">
        <v>24.806250000000084</v>
      </c>
      <c r="C161" s="9">
        <f t="shared" si="2"/>
        <v>19.84500000000007</v>
      </c>
    </row>
    <row r="162" spans="1:3" x14ac:dyDescent="0.35">
      <c r="A162" s="3">
        <v>158</v>
      </c>
      <c r="B162" s="3">
        <v>24.781250000000085</v>
      </c>
      <c r="C162" s="9">
        <f t="shared" si="2"/>
        <v>19.82500000000007</v>
      </c>
    </row>
    <row r="163" spans="1:3" x14ac:dyDescent="0.35">
      <c r="A163" s="3">
        <v>159</v>
      </c>
      <c r="B163" s="3">
        <v>24.756250000000087</v>
      </c>
      <c r="C163" s="9">
        <f t="shared" si="2"/>
        <v>19.805000000000071</v>
      </c>
    </row>
    <row r="164" spans="1:3" x14ac:dyDescent="0.35">
      <c r="A164" s="3">
        <v>160</v>
      </c>
      <c r="B164" s="3">
        <v>24.731250000000088</v>
      </c>
      <c r="C164" s="9">
        <f t="shared" si="2"/>
        <v>19.785000000000071</v>
      </c>
    </row>
    <row r="165" spans="1:3" x14ac:dyDescent="0.35">
      <c r="A165" s="3">
        <v>161</v>
      </c>
      <c r="B165" s="3">
        <v>24.70625000000009</v>
      </c>
      <c r="C165" s="9">
        <f t="shared" si="2"/>
        <v>19.765000000000072</v>
      </c>
    </row>
    <row r="166" spans="1:3" x14ac:dyDescent="0.35">
      <c r="A166" s="3">
        <v>162</v>
      </c>
      <c r="B166" s="3">
        <v>24.681250000000091</v>
      </c>
      <c r="C166" s="9">
        <f t="shared" si="2"/>
        <v>19.745000000000076</v>
      </c>
    </row>
    <row r="167" spans="1:3" x14ac:dyDescent="0.35">
      <c r="A167" s="3">
        <v>163</v>
      </c>
      <c r="B167" s="3">
        <v>24.656250000000092</v>
      </c>
      <c r="C167" s="9">
        <f t="shared" si="2"/>
        <v>19.725000000000076</v>
      </c>
    </row>
    <row r="168" spans="1:3" x14ac:dyDescent="0.35">
      <c r="A168" s="3">
        <v>164</v>
      </c>
      <c r="B168" s="3">
        <v>24.631250000000094</v>
      </c>
      <c r="C168" s="9">
        <f t="shared" si="2"/>
        <v>19.705000000000076</v>
      </c>
    </row>
    <row r="169" spans="1:3" x14ac:dyDescent="0.35">
      <c r="A169" s="3">
        <v>165</v>
      </c>
      <c r="B169" s="3">
        <v>24.606250000000095</v>
      </c>
      <c r="C169" s="9">
        <f t="shared" si="2"/>
        <v>19.685000000000077</v>
      </c>
    </row>
    <row r="170" spans="1:3" x14ac:dyDescent="0.35">
      <c r="A170" s="3">
        <v>166</v>
      </c>
      <c r="B170" s="3">
        <v>24.581250000000097</v>
      </c>
      <c r="C170" s="9">
        <f t="shared" si="2"/>
        <v>19.665000000000077</v>
      </c>
    </row>
    <row r="171" spans="1:3" x14ac:dyDescent="0.35">
      <c r="A171" s="3">
        <v>167</v>
      </c>
      <c r="B171" s="3">
        <v>24.556250000000098</v>
      </c>
      <c r="C171" s="9">
        <f t="shared" si="2"/>
        <v>19.645000000000081</v>
      </c>
    </row>
    <row r="172" spans="1:3" x14ac:dyDescent="0.35">
      <c r="A172" s="3">
        <v>168</v>
      </c>
      <c r="B172" s="3">
        <v>24.531250000000099</v>
      </c>
      <c r="C172" s="9">
        <f t="shared" si="2"/>
        <v>19.625000000000082</v>
      </c>
    </row>
    <row r="173" spans="1:3" x14ac:dyDescent="0.35">
      <c r="A173" s="3">
        <v>169</v>
      </c>
      <c r="B173" s="3">
        <v>24.506250000000101</v>
      </c>
      <c r="C173" s="9">
        <f t="shared" si="2"/>
        <v>19.605000000000082</v>
      </c>
    </row>
    <row r="174" spans="1:3" x14ac:dyDescent="0.35">
      <c r="A174" s="3">
        <v>170</v>
      </c>
      <c r="B174" s="3">
        <v>24.481250000000102</v>
      </c>
      <c r="C174" s="9">
        <f t="shared" si="2"/>
        <v>19.585000000000083</v>
      </c>
    </row>
    <row r="175" spans="1:3" x14ac:dyDescent="0.35">
      <c r="A175" s="3">
        <v>171</v>
      </c>
      <c r="B175" s="3">
        <v>24.456250000000104</v>
      </c>
      <c r="C175" s="9">
        <f t="shared" si="2"/>
        <v>19.565000000000083</v>
      </c>
    </row>
    <row r="176" spans="1:3" x14ac:dyDescent="0.35">
      <c r="A176" s="3">
        <v>172</v>
      </c>
      <c r="B176" s="3">
        <v>24.431250000000105</v>
      </c>
      <c r="C176" s="9">
        <f t="shared" si="2"/>
        <v>19.545000000000087</v>
      </c>
    </row>
    <row r="177" spans="1:3" x14ac:dyDescent="0.35">
      <c r="A177" s="3">
        <v>173</v>
      </c>
      <c r="B177" s="3">
        <v>24.406250000000107</v>
      </c>
      <c r="C177" s="9">
        <f t="shared" si="2"/>
        <v>19.525000000000087</v>
      </c>
    </row>
    <row r="178" spans="1:3" x14ac:dyDescent="0.35">
      <c r="A178" s="3">
        <v>174</v>
      </c>
      <c r="B178" s="3">
        <v>24.381250000000108</v>
      </c>
      <c r="C178" s="9">
        <f t="shared" si="2"/>
        <v>19.505000000000088</v>
      </c>
    </row>
    <row r="179" spans="1:3" x14ac:dyDescent="0.35">
      <c r="A179" s="3">
        <v>175</v>
      </c>
      <c r="B179" s="3">
        <v>24.356250000000109</v>
      </c>
      <c r="C179" s="9">
        <f t="shared" si="2"/>
        <v>19.485000000000088</v>
      </c>
    </row>
    <row r="180" spans="1:3" x14ac:dyDescent="0.35">
      <c r="A180" s="3">
        <v>176</v>
      </c>
      <c r="B180" s="3">
        <v>24.331250000000111</v>
      </c>
      <c r="C180" s="9">
        <f t="shared" si="2"/>
        <v>19.465000000000089</v>
      </c>
    </row>
    <row r="181" spans="1:3" x14ac:dyDescent="0.35">
      <c r="A181" s="3">
        <v>177</v>
      </c>
      <c r="B181" s="3">
        <v>24.306250000000112</v>
      </c>
      <c r="C181" s="9">
        <f t="shared" si="2"/>
        <v>19.445000000000093</v>
      </c>
    </row>
    <row r="182" spans="1:3" x14ac:dyDescent="0.35">
      <c r="A182" s="3">
        <v>178</v>
      </c>
      <c r="B182" s="3">
        <v>24.281250000000114</v>
      </c>
      <c r="C182" s="9">
        <f t="shared" si="2"/>
        <v>19.425000000000093</v>
      </c>
    </row>
    <row r="183" spans="1:3" x14ac:dyDescent="0.35">
      <c r="A183" s="3">
        <v>179</v>
      </c>
      <c r="B183" s="3">
        <v>24.256250000000115</v>
      </c>
      <c r="C183" s="9">
        <f t="shared" si="2"/>
        <v>19.405000000000094</v>
      </c>
    </row>
    <row r="184" spans="1:3" x14ac:dyDescent="0.35">
      <c r="A184" s="3">
        <v>180</v>
      </c>
      <c r="B184" s="3">
        <v>24.231250000000117</v>
      </c>
      <c r="C184" s="9">
        <f t="shared" si="2"/>
        <v>19.385000000000094</v>
      </c>
    </row>
    <row r="185" spans="1:3" x14ac:dyDescent="0.35">
      <c r="A185" s="3">
        <v>181</v>
      </c>
      <c r="B185" s="3">
        <v>24.206250000000118</v>
      </c>
      <c r="C185" s="9">
        <f t="shared" si="2"/>
        <v>19.365000000000094</v>
      </c>
    </row>
    <row r="186" spans="1:3" x14ac:dyDescent="0.35">
      <c r="A186" s="3">
        <v>182</v>
      </c>
      <c r="B186" s="3">
        <v>24.181250000000119</v>
      </c>
      <c r="C186" s="9">
        <f t="shared" si="2"/>
        <v>19.345000000000098</v>
      </c>
    </row>
    <row r="187" spans="1:3" x14ac:dyDescent="0.35">
      <c r="A187" s="3">
        <v>183</v>
      </c>
      <c r="B187" s="3">
        <v>24.156250000000121</v>
      </c>
      <c r="C187" s="9">
        <f t="shared" si="2"/>
        <v>19.325000000000099</v>
      </c>
    </row>
    <row r="188" spans="1:3" x14ac:dyDescent="0.35">
      <c r="A188" s="3">
        <v>184</v>
      </c>
      <c r="B188" s="3">
        <v>24.131250000000122</v>
      </c>
      <c r="C188" s="9">
        <f t="shared" si="2"/>
        <v>19.305000000000099</v>
      </c>
    </row>
    <row r="189" spans="1:3" x14ac:dyDescent="0.35">
      <c r="A189" s="3">
        <v>185</v>
      </c>
      <c r="B189" s="3">
        <v>24.106250000000124</v>
      </c>
      <c r="C189" s="9">
        <f t="shared" si="2"/>
        <v>19.2850000000001</v>
      </c>
    </row>
    <row r="190" spans="1:3" x14ac:dyDescent="0.35">
      <c r="A190" s="3">
        <v>186</v>
      </c>
      <c r="B190" s="3">
        <v>24.081250000000125</v>
      </c>
      <c r="C190" s="9">
        <f t="shared" si="2"/>
        <v>19.2650000000001</v>
      </c>
    </row>
    <row r="191" spans="1:3" x14ac:dyDescent="0.35">
      <c r="A191" s="3">
        <v>187</v>
      </c>
      <c r="B191" s="3">
        <v>24.056250000000126</v>
      </c>
      <c r="C191" s="9">
        <f t="shared" si="2"/>
        <v>19.245000000000104</v>
      </c>
    </row>
    <row r="192" spans="1:3" x14ac:dyDescent="0.35">
      <c r="A192" s="3">
        <v>188</v>
      </c>
      <c r="B192" s="3">
        <v>24.031250000000128</v>
      </c>
      <c r="C192" s="9">
        <f t="shared" si="2"/>
        <v>19.225000000000104</v>
      </c>
    </row>
    <row r="193" spans="1:3" x14ac:dyDescent="0.35">
      <c r="A193" s="3">
        <v>189</v>
      </c>
      <c r="B193" s="3">
        <v>24.006250000000129</v>
      </c>
      <c r="C193" s="9">
        <f t="shared" si="2"/>
        <v>19.205000000000105</v>
      </c>
    </row>
    <row r="194" spans="1:3" x14ac:dyDescent="0.35">
      <c r="A194" s="3">
        <v>190</v>
      </c>
      <c r="B194" s="3">
        <v>23.981250000000127</v>
      </c>
      <c r="C194" s="9">
        <f t="shared" si="2"/>
        <v>19.185000000000102</v>
      </c>
    </row>
    <row r="195" spans="1:3" x14ac:dyDescent="0.35">
      <c r="A195" s="3">
        <v>191</v>
      </c>
      <c r="B195" s="3">
        <v>23.956250000000125</v>
      </c>
      <c r="C195" s="9">
        <f t="shared" si="2"/>
        <v>19.165000000000102</v>
      </c>
    </row>
    <row r="196" spans="1:3" x14ac:dyDescent="0.35">
      <c r="A196" s="3">
        <v>192</v>
      </c>
      <c r="B196" s="3">
        <v>23.931250000000123</v>
      </c>
      <c r="C196" s="9">
        <f t="shared" si="2"/>
        <v>19.145000000000099</v>
      </c>
    </row>
    <row r="197" spans="1:3" x14ac:dyDescent="0.35">
      <c r="A197" s="3">
        <v>193</v>
      </c>
      <c r="B197" s="3">
        <v>23.906250000000121</v>
      </c>
      <c r="C197" s="9">
        <f t="shared" si="2"/>
        <v>19.125000000000096</v>
      </c>
    </row>
    <row r="198" spans="1:3" x14ac:dyDescent="0.35">
      <c r="A198" s="3">
        <v>194</v>
      </c>
      <c r="B198" s="3">
        <v>23.881250000000122</v>
      </c>
      <c r="C198" s="9">
        <f t="shared" ref="C198:C254" si="3">B198*(1-$F$1)</f>
        <v>19.1050000000001</v>
      </c>
    </row>
    <row r="199" spans="1:3" x14ac:dyDescent="0.35">
      <c r="A199" s="3">
        <v>195</v>
      </c>
      <c r="B199" s="3">
        <v>23.85625000000012</v>
      </c>
      <c r="C199" s="9">
        <f t="shared" si="3"/>
        <v>19.085000000000097</v>
      </c>
    </row>
    <row r="200" spans="1:3" x14ac:dyDescent="0.35">
      <c r="A200" s="3">
        <v>196</v>
      </c>
      <c r="B200" s="3">
        <v>23.831250000000118</v>
      </c>
      <c r="C200" s="9">
        <f t="shared" si="3"/>
        <v>19.065000000000094</v>
      </c>
    </row>
    <row r="201" spans="1:3" x14ac:dyDescent="0.35">
      <c r="A201" s="3">
        <v>197</v>
      </c>
      <c r="B201" s="3">
        <v>23.806250000000119</v>
      </c>
      <c r="C201" s="9">
        <f t="shared" si="3"/>
        <v>19.045000000000098</v>
      </c>
    </row>
    <row r="202" spans="1:3" x14ac:dyDescent="0.35">
      <c r="A202" s="3">
        <v>198</v>
      </c>
      <c r="B202" s="3">
        <v>23.781250000000117</v>
      </c>
      <c r="C202" s="9">
        <f t="shared" si="3"/>
        <v>19.025000000000095</v>
      </c>
    </row>
    <row r="203" spans="1:3" x14ac:dyDescent="0.35">
      <c r="A203" s="3">
        <v>199</v>
      </c>
      <c r="B203" s="3">
        <v>23.756250000000115</v>
      </c>
      <c r="C203" s="9">
        <f t="shared" si="3"/>
        <v>19.005000000000091</v>
      </c>
    </row>
    <row r="204" spans="1:3" x14ac:dyDescent="0.35">
      <c r="A204" s="3">
        <v>200</v>
      </c>
      <c r="B204" s="3">
        <v>23.731250000000113</v>
      </c>
      <c r="C204" s="9">
        <f t="shared" si="3"/>
        <v>18.985000000000092</v>
      </c>
    </row>
    <row r="205" spans="1:3" x14ac:dyDescent="0.35">
      <c r="A205" s="3">
        <v>201</v>
      </c>
      <c r="B205" s="3">
        <v>23.706250000000111</v>
      </c>
      <c r="C205" s="9">
        <f t="shared" si="3"/>
        <v>18.965000000000089</v>
      </c>
    </row>
    <row r="206" spans="1:3" x14ac:dyDescent="0.35">
      <c r="A206" s="3">
        <v>202</v>
      </c>
      <c r="B206" s="3">
        <v>23.681250000000112</v>
      </c>
      <c r="C206" s="9">
        <f t="shared" si="3"/>
        <v>18.945000000000089</v>
      </c>
    </row>
    <row r="207" spans="1:3" x14ac:dyDescent="0.35">
      <c r="A207" s="3">
        <v>203</v>
      </c>
      <c r="B207" s="3">
        <v>23.65625000000011</v>
      </c>
      <c r="C207" s="9">
        <f t="shared" si="3"/>
        <v>18.92500000000009</v>
      </c>
    </row>
    <row r="208" spans="1:3" x14ac:dyDescent="0.35">
      <c r="A208" s="3">
        <v>204</v>
      </c>
      <c r="B208" s="3">
        <v>23.631250000000108</v>
      </c>
      <c r="C208" s="9">
        <f t="shared" si="3"/>
        <v>18.905000000000086</v>
      </c>
    </row>
    <row r="209" spans="1:3" x14ac:dyDescent="0.35">
      <c r="A209" s="3">
        <v>205</v>
      </c>
      <c r="B209" s="3">
        <v>23.606250000000109</v>
      </c>
      <c r="C209" s="9">
        <f t="shared" si="3"/>
        <v>18.885000000000087</v>
      </c>
    </row>
    <row r="210" spans="1:3" x14ac:dyDescent="0.35">
      <c r="A210" s="3">
        <v>206</v>
      </c>
      <c r="B210" s="3">
        <v>23.581250000000107</v>
      </c>
      <c r="C210" s="9">
        <f t="shared" si="3"/>
        <v>18.865000000000087</v>
      </c>
    </row>
    <row r="211" spans="1:3" x14ac:dyDescent="0.35">
      <c r="A211" s="3">
        <v>207</v>
      </c>
      <c r="B211" s="3">
        <v>23.556250000000105</v>
      </c>
      <c r="C211" s="9">
        <f t="shared" si="3"/>
        <v>18.845000000000084</v>
      </c>
    </row>
    <row r="212" spans="1:3" x14ac:dyDescent="0.35">
      <c r="A212" s="3">
        <v>208</v>
      </c>
      <c r="B212" s="3">
        <v>23.531250000000103</v>
      </c>
      <c r="C212" s="9">
        <f t="shared" si="3"/>
        <v>18.825000000000085</v>
      </c>
    </row>
    <row r="213" spans="1:3" x14ac:dyDescent="0.35">
      <c r="A213" s="3">
        <v>209</v>
      </c>
      <c r="B213" s="3">
        <v>23.506250000000101</v>
      </c>
      <c r="C213" s="9">
        <f t="shared" si="3"/>
        <v>18.805000000000081</v>
      </c>
    </row>
    <row r="214" spans="1:3" x14ac:dyDescent="0.35">
      <c r="A214" s="3">
        <v>210</v>
      </c>
      <c r="B214" s="3">
        <v>23.481250000000102</v>
      </c>
      <c r="C214" s="9">
        <f t="shared" si="3"/>
        <v>18.785000000000082</v>
      </c>
    </row>
    <row r="215" spans="1:3" x14ac:dyDescent="0.35">
      <c r="A215" s="3">
        <v>211</v>
      </c>
      <c r="B215" s="3">
        <v>23.4562500000001</v>
      </c>
      <c r="C215" s="9">
        <f t="shared" si="3"/>
        <v>18.765000000000082</v>
      </c>
    </row>
    <row r="216" spans="1:3" x14ac:dyDescent="0.35">
      <c r="A216" s="3">
        <v>212</v>
      </c>
      <c r="B216" s="3">
        <v>23.431250000000098</v>
      </c>
      <c r="C216" s="9">
        <f t="shared" si="3"/>
        <v>18.745000000000079</v>
      </c>
    </row>
    <row r="217" spans="1:3" x14ac:dyDescent="0.35">
      <c r="A217" s="3">
        <v>213</v>
      </c>
      <c r="B217" s="3">
        <v>23.406250000000099</v>
      </c>
      <c r="C217" s="9">
        <f t="shared" si="3"/>
        <v>18.72500000000008</v>
      </c>
    </row>
    <row r="218" spans="1:3" x14ac:dyDescent="0.35">
      <c r="A218" s="3">
        <v>214</v>
      </c>
      <c r="B218" s="3">
        <v>23.381250000000097</v>
      </c>
      <c r="C218" s="9">
        <f t="shared" si="3"/>
        <v>18.70500000000008</v>
      </c>
    </row>
    <row r="219" spans="1:3" x14ac:dyDescent="0.35">
      <c r="A219" s="3">
        <v>215</v>
      </c>
      <c r="B219" s="3">
        <v>23.356250000000095</v>
      </c>
      <c r="C219" s="9">
        <f t="shared" si="3"/>
        <v>18.685000000000077</v>
      </c>
    </row>
    <row r="220" spans="1:3" x14ac:dyDescent="0.35">
      <c r="A220" s="3">
        <v>216</v>
      </c>
      <c r="B220" s="3">
        <v>23.331250000000093</v>
      </c>
      <c r="C220" s="9">
        <f t="shared" si="3"/>
        <v>18.665000000000074</v>
      </c>
    </row>
    <row r="221" spans="1:3" x14ac:dyDescent="0.35">
      <c r="A221" s="3">
        <v>217</v>
      </c>
      <c r="B221" s="3">
        <v>23.306250000000091</v>
      </c>
      <c r="C221" s="9">
        <f t="shared" si="3"/>
        <v>18.645000000000074</v>
      </c>
    </row>
    <row r="222" spans="1:3" x14ac:dyDescent="0.35">
      <c r="A222" s="3">
        <v>218</v>
      </c>
      <c r="B222" s="3">
        <v>23.281250000000092</v>
      </c>
      <c r="C222" s="9">
        <f t="shared" si="3"/>
        <v>18.625000000000075</v>
      </c>
    </row>
    <row r="223" spans="1:3" x14ac:dyDescent="0.35">
      <c r="A223" s="3">
        <v>219</v>
      </c>
      <c r="B223" s="3">
        <v>23.25625000000009</v>
      </c>
      <c r="C223" s="9">
        <f t="shared" si="3"/>
        <v>18.605000000000071</v>
      </c>
    </row>
    <row r="224" spans="1:3" x14ac:dyDescent="0.35">
      <c r="A224" s="3">
        <v>220</v>
      </c>
      <c r="B224" s="3">
        <v>23.231250000000088</v>
      </c>
      <c r="C224" s="9">
        <f t="shared" si="3"/>
        <v>18.585000000000072</v>
      </c>
    </row>
    <row r="225" spans="1:3" x14ac:dyDescent="0.35">
      <c r="A225" s="3">
        <v>221</v>
      </c>
      <c r="B225" s="3">
        <v>23.20625000000009</v>
      </c>
      <c r="C225" s="9">
        <f t="shared" si="3"/>
        <v>18.565000000000072</v>
      </c>
    </row>
    <row r="226" spans="1:3" x14ac:dyDescent="0.35">
      <c r="A226" s="3">
        <v>222</v>
      </c>
      <c r="B226" s="3">
        <v>23.181250000000087</v>
      </c>
      <c r="C226" s="9">
        <f t="shared" si="3"/>
        <v>18.545000000000069</v>
      </c>
    </row>
    <row r="227" spans="1:3" x14ac:dyDescent="0.35">
      <c r="A227" s="3">
        <v>223</v>
      </c>
      <c r="B227" s="3">
        <v>23.156250000000085</v>
      </c>
      <c r="C227" s="9">
        <f t="shared" si="3"/>
        <v>18.52500000000007</v>
      </c>
    </row>
    <row r="228" spans="1:3" x14ac:dyDescent="0.35">
      <c r="A228" s="3">
        <v>224</v>
      </c>
      <c r="B228" s="3">
        <v>23.131250000000083</v>
      </c>
      <c r="C228" s="9">
        <f t="shared" si="3"/>
        <v>18.505000000000067</v>
      </c>
    </row>
    <row r="229" spans="1:3" x14ac:dyDescent="0.35">
      <c r="A229" s="3">
        <v>225</v>
      </c>
      <c r="B229" s="3">
        <v>23.106250000000081</v>
      </c>
      <c r="C229" s="9">
        <f t="shared" si="3"/>
        <v>18.485000000000067</v>
      </c>
    </row>
    <row r="230" spans="1:3" x14ac:dyDescent="0.35">
      <c r="A230" s="3">
        <v>226</v>
      </c>
      <c r="B230" s="3">
        <v>23.081250000000082</v>
      </c>
      <c r="C230" s="9">
        <f t="shared" si="3"/>
        <v>18.465000000000067</v>
      </c>
    </row>
    <row r="231" spans="1:3" x14ac:dyDescent="0.35">
      <c r="A231" s="3">
        <v>227</v>
      </c>
      <c r="B231" s="3">
        <v>23.05625000000008</v>
      </c>
      <c r="C231" s="9">
        <f t="shared" si="3"/>
        <v>18.445000000000064</v>
      </c>
    </row>
    <row r="232" spans="1:3" x14ac:dyDescent="0.35">
      <c r="A232" s="3">
        <v>228</v>
      </c>
      <c r="B232" s="3">
        <v>23.031250000000078</v>
      </c>
      <c r="C232" s="9">
        <f t="shared" si="3"/>
        <v>18.425000000000065</v>
      </c>
    </row>
    <row r="233" spans="1:3" x14ac:dyDescent="0.35">
      <c r="A233" s="3">
        <v>229</v>
      </c>
      <c r="B233" s="3">
        <v>23.00625000000008</v>
      </c>
      <c r="C233" s="9">
        <f t="shared" si="3"/>
        <v>18.405000000000065</v>
      </c>
    </row>
    <row r="234" spans="1:3" x14ac:dyDescent="0.35">
      <c r="A234" s="3">
        <v>230</v>
      </c>
      <c r="B234" s="3">
        <v>22.981250000000077</v>
      </c>
      <c r="C234" s="9">
        <f t="shared" si="3"/>
        <v>18.385000000000062</v>
      </c>
    </row>
    <row r="235" spans="1:3" x14ac:dyDescent="0.35">
      <c r="A235" s="3">
        <v>231</v>
      </c>
      <c r="B235" s="3">
        <v>22.956250000000075</v>
      </c>
      <c r="C235" s="9">
        <f t="shared" si="3"/>
        <v>18.365000000000062</v>
      </c>
    </row>
    <row r="236" spans="1:3" x14ac:dyDescent="0.35">
      <c r="A236" s="3">
        <v>232</v>
      </c>
      <c r="B236" s="3">
        <v>22.931250000000073</v>
      </c>
      <c r="C236" s="9">
        <f t="shared" si="3"/>
        <v>18.345000000000059</v>
      </c>
    </row>
    <row r="237" spans="1:3" x14ac:dyDescent="0.35">
      <c r="A237" s="3">
        <v>233</v>
      </c>
      <c r="B237" s="3">
        <v>22.906250000000071</v>
      </c>
      <c r="C237" s="9">
        <f t="shared" si="3"/>
        <v>18.325000000000056</v>
      </c>
    </row>
    <row r="238" spans="1:3" x14ac:dyDescent="0.35">
      <c r="A238" s="3">
        <v>234</v>
      </c>
      <c r="B238" s="3">
        <v>22.881250000000072</v>
      </c>
      <c r="C238" s="9">
        <f t="shared" si="3"/>
        <v>18.30500000000006</v>
      </c>
    </row>
    <row r="239" spans="1:3" x14ac:dyDescent="0.35">
      <c r="A239" s="3">
        <v>235</v>
      </c>
      <c r="B239" s="3">
        <v>22.85625000000007</v>
      </c>
      <c r="C239" s="9">
        <f t="shared" si="3"/>
        <v>18.285000000000057</v>
      </c>
    </row>
    <row r="240" spans="1:3" x14ac:dyDescent="0.35">
      <c r="A240" s="3">
        <v>236</v>
      </c>
      <c r="B240" s="3">
        <v>22.831250000000068</v>
      </c>
      <c r="C240" s="9">
        <f t="shared" si="3"/>
        <v>18.265000000000054</v>
      </c>
    </row>
    <row r="241" spans="1:3" x14ac:dyDescent="0.35">
      <c r="A241" s="3">
        <v>237</v>
      </c>
      <c r="B241" s="3">
        <v>22.80625000000007</v>
      </c>
      <c r="C241" s="9">
        <f t="shared" si="3"/>
        <v>18.245000000000058</v>
      </c>
    </row>
    <row r="242" spans="1:3" x14ac:dyDescent="0.35">
      <c r="A242" s="3">
        <v>238</v>
      </c>
      <c r="B242" s="3">
        <v>22.781250000000068</v>
      </c>
      <c r="C242" s="9">
        <f t="shared" si="3"/>
        <v>18.225000000000055</v>
      </c>
    </row>
    <row r="243" spans="1:3" x14ac:dyDescent="0.35">
      <c r="A243" s="3">
        <v>239</v>
      </c>
      <c r="B243" s="3">
        <v>22.756250000000065</v>
      </c>
      <c r="C243" s="9">
        <f t="shared" si="3"/>
        <v>18.205000000000052</v>
      </c>
    </row>
    <row r="244" spans="1:3" x14ac:dyDescent="0.35">
      <c r="A244" s="3">
        <v>240</v>
      </c>
      <c r="B244" s="3">
        <v>22.731250000000063</v>
      </c>
      <c r="C244" s="9">
        <f t="shared" si="3"/>
        <v>18.185000000000052</v>
      </c>
    </row>
    <row r="245" spans="1:3" x14ac:dyDescent="0.35">
      <c r="A245" s="3">
        <v>241</v>
      </c>
      <c r="B245" s="3">
        <v>22.706250000000061</v>
      </c>
      <c r="C245" s="9">
        <f t="shared" si="3"/>
        <v>18.165000000000049</v>
      </c>
    </row>
    <row r="246" spans="1:3" x14ac:dyDescent="0.35">
      <c r="A246" s="3">
        <v>242</v>
      </c>
      <c r="B246" s="3">
        <v>22.681250000000063</v>
      </c>
      <c r="C246" s="9">
        <f t="shared" si="3"/>
        <v>18.145000000000049</v>
      </c>
    </row>
    <row r="247" spans="1:3" x14ac:dyDescent="0.35">
      <c r="A247" s="3">
        <v>243</v>
      </c>
      <c r="B247" s="3">
        <v>22.65625000000006</v>
      </c>
      <c r="C247" s="9">
        <f t="shared" si="3"/>
        <v>18.12500000000005</v>
      </c>
    </row>
    <row r="248" spans="1:3" x14ac:dyDescent="0.35">
      <c r="A248" s="3">
        <v>244</v>
      </c>
      <c r="B248" s="3">
        <v>22.631250000000058</v>
      </c>
      <c r="C248" s="9">
        <f t="shared" si="3"/>
        <v>18.105000000000047</v>
      </c>
    </row>
    <row r="249" spans="1:3" x14ac:dyDescent="0.35">
      <c r="A249" s="3">
        <v>245</v>
      </c>
      <c r="B249" s="3">
        <v>22.60625000000006</v>
      </c>
      <c r="C249" s="9">
        <f t="shared" si="3"/>
        <v>18.085000000000047</v>
      </c>
    </row>
    <row r="250" spans="1:3" x14ac:dyDescent="0.35">
      <c r="A250" s="3">
        <v>246</v>
      </c>
      <c r="B250" s="3">
        <v>22.581250000000058</v>
      </c>
      <c r="C250" s="9">
        <f t="shared" si="3"/>
        <v>18.065000000000047</v>
      </c>
    </row>
    <row r="251" spans="1:3" x14ac:dyDescent="0.35">
      <c r="A251" s="3">
        <v>247</v>
      </c>
      <c r="B251" s="3">
        <v>22.556250000000055</v>
      </c>
      <c r="C251" s="9">
        <f t="shared" si="3"/>
        <v>18.045000000000044</v>
      </c>
    </row>
    <row r="252" spans="1:3" x14ac:dyDescent="0.35">
      <c r="A252" s="3">
        <v>248</v>
      </c>
      <c r="B252" s="3">
        <v>22.531250000000053</v>
      </c>
      <c r="C252" s="9">
        <f t="shared" si="3"/>
        <v>18.025000000000045</v>
      </c>
    </row>
    <row r="253" spans="1:3" x14ac:dyDescent="0.35">
      <c r="A253" s="3">
        <v>249</v>
      </c>
      <c r="B253" s="3">
        <v>22.506250000000051</v>
      </c>
      <c r="C253" s="9">
        <f t="shared" si="3"/>
        <v>18.005000000000042</v>
      </c>
    </row>
    <row r="254" spans="1:3" x14ac:dyDescent="0.35">
      <c r="A254" s="3">
        <v>250</v>
      </c>
      <c r="B254" s="3">
        <v>22.481250000000003</v>
      </c>
      <c r="C254" s="9">
        <f t="shared" si="3"/>
        <v>17.985000000000003</v>
      </c>
    </row>
  </sheetData>
  <mergeCells count="2">
    <mergeCell ref="A1:C1"/>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D4793-6365-4A62-B3A6-3A5BDBE6D955}">
  <dimension ref="A1:F254"/>
  <sheetViews>
    <sheetView workbookViewId="0">
      <selection activeCell="C5" sqref="C5"/>
    </sheetView>
  </sheetViews>
  <sheetFormatPr defaultRowHeight="14.5" x14ac:dyDescent="0.35"/>
  <cols>
    <col min="1" max="1" width="18.54296875" bestFit="1" customWidth="1"/>
    <col min="2" max="2" width="18.81640625" customWidth="1"/>
    <col min="3" max="3" width="18.54296875" customWidth="1"/>
    <col min="5" max="5" width="9.1796875" customWidth="1"/>
  </cols>
  <sheetData>
    <row r="1" spans="1:6" ht="92.25" customHeight="1" thickBot="1" x14ac:dyDescent="0.4">
      <c r="A1" s="132" t="s">
        <v>4</v>
      </c>
      <c r="B1" s="133"/>
      <c r="C1" s="133"/>
      <c r="D1" s="134" t="s">
        <v>53</v>
      </c>
      <c r="E1" s="134"/>
      <c r="F1" s="43">
        <v>0.2</v>
      </c>
    </row>
    <row r="2" spans="1:6" ht="49.5" customHeight="1" thickBot="1" x14ac:dyDescent="0.4">
      <c r="A2" s="4" t="s">
        <v>1</v>
      </c>
      <c r="B2" s="4" t="s">
        <v>3</v>
      </c>
      <c r="C2" s="4" t="s">
        <v>8</v>
      </c>
    </row>
    <row r="3" spans="1:6" ht="17.149999999999999" customHeight="1" x14ac:dyDescent="0.35">
      <c r="A3" s="5"/>
      <c r="B3" s="10" t="s">
        <v>54</v>
      </c>
      <c r="C3" s="11" t="s">
        <v>54</v>
      </c>
    </row>
    <row r="4" spans="1:6" ht="17.149999999999999" customHeight="1" x14ac:dyDescent="0.35">
      <c r="A4" s="3">
        <v>0</v>
      </c>
      <c r="B4" s="3">
        <v>0</v>
      </c>
      <c r="C4" s="9">
        <v>0</v>
      </c>
    </row>
    <row r="5" spans="1:6" x14ac:dyDescent="0.35">
      <c r="A5" s="3">
        <v>1</v>
      </c>
      <c r="B5" s="3">
        <v>49.975000000000001</v>
      </c>
      <c r="C5" s="9">
        <f>B5*(1-$F$1)</f>
        <v>39.980000000000004</v>
      </c>
    </row>
    <row r="6" spans="1:6" x14ac:dyDescent="0.35">
      <c r="A6" s="3">
        <v>2</v>
      </c>
      <c r="B6" s="3">
        <v>49.975000000000001</v>
      </c>
      <c r="C6" s="9">
        <f t="shared" ref="C6:C69" si="0">B6*(1-$F$1)</f>
        <v>39.980000000000004</v>
      </c>
    </row>
    <row r="7" spans="1:6" x14ac:dyDescent="0.35">
      <c r="A7" s="3">
        <v>3</v>
      </c>
      <c r="B7" s="3">
        <v>49.975000000000001</v>
      </c>
      <c r="C7" s="9">
        <f t="shared" si="0"/>
        <v>39.980000000000004</v>
      </c>
    </row>
    <row r="8" spans="1:6" x14ac:dyDescent="0.35">
      <c r="A8" s="3">
        <v>4</v>
      </c>
      <c r="B8" s="3">
        <v>49.975000000000001</v>
      </c>
      <c r="C8" s="9">
        <f t="shared" si="0"/>
        <v>39.980000000000004</v>
      </c>
    </row>
    <row r="9" spans="1:6" x14ac:dyDescent="0.35">
      <c r="A9" s="3">
        <v>5</v>
      </c>
      <c r="B9" s="3">
        <v>49.975000000000001</v>
      </c>
      <c r="C9" s="9">
        <f t="shared" si="0"/>
        <v>39.980000000000004</v>
      </c>
    </row>
    <row r="10" spans="1:6" x14ac:dyDescent="0.35">
      <c r="A10" s="3">
        <v>6</v>
      </c>
      <c r="B10" s="3">
        <v>49.975000000000001</v>
      </c>
      <c r="C10" s="9">
        <f t="shared" si="0"/>
        <v>39.980000000000004</v>
      </c>
    </row>
    <row r="11" spans="1:6" x14ac:dyDescent="0.35">
      <c r="A11" s="3">
        <v>7</v>
      </c>
      <c r="B11" s="3">
        <v>49.975000000000001</v>
      </c>
      <c r="C11" s="9">
        <f t="shared" si="0"/>
        <v>39.980000000000004</v>
      </c>
    </row>
    <row r="12" spans="1:6" x14ac:dyDescent="0.35">
      <c r="A12" s="3">
        <v>8</v>
      </c>
      <c r="B12" s="3">
        <v>49.975000000000001</v>
      </c>
      <c r="C12" s="9">
        <f t="shared" si="0"/>
        <v>39.980000000000004</v>
      </c>
    </row>
    <row r="13" spans="1:6" x14ac:dyDescent="0.35">
      <c r="A13" s="3">
        <v>9</v>
      </c>
      <c r="B13" s="3">
        <v>49.975000000000001</v>
      </c>
      <c r="C13" s="9">
        <f t="shared" si="0"/>
        <v>39.980000000000004</v>
      </c>
    </row>
    <row r="14" spans="1:6" x14ac:dyDescent="0.35">
      <c r="A14" s="3">
        <v>10</v>
      </c>
      <c r="B14" s="3">
        <v>49.975000000000001</v>
      </c>
      <c r="C14" s="9">
        <f t="shared" si="0"/>
        <v>39.980000000000004</v>
      </c>
    </row>
    <row r="15" spans="1:6" x14ac:dyDescent="0.35">
      <c r="A15" s="3">
        <v>11</v>
      </c>
      <c r="B15" s="3">
        <v>49.975000000000001</v>
      </c>
      <c r="C15" s="9">
        <f t="shared" si="0"/>
        <v>39.980000000000004</v>
      </c>
    </row>
    <row r="16" spans="1:6" x14ac:dyDescent="0.35">
      <c r="A16" s="3">
        <v>12</v>
      </c>
      <c r="B16" s="3">
        <v>49.975000000000001</v>
      </c>
      <c r="C16" s="9">
        <f t="shared" si="0"/>
        <v>39.980000000000004</v>
      </c>
    </row>
    <row r="17" spans="1:3" x14ac:dyDescent="0.35">
      <c r="A17" s="3">
        <v>13</v>
      </c>
      <c r="B17" s="3">
        <v>49.975000000000001</v>
      </c>
      <c r="C17" s="9">
        <f t="shared" si="0"/>
        <v>39.980000000000004</v>
      </c>
    </row>
    <row r="18" spans="1:3" x14ac:dyDescent="0.35">
      <c r="A18" s="3">
        <v>14</v>
      </c>
      <c r="B18" s="3">
        <v>49.975000000000001</v>
      </c>
      <c r="C18" s="9">
        <f t="shared" si="0"/>
        <v>39.980000000000004</v>
      </c>
    </row>
    <row r="19" spans="1:3" x14ac:dyDescent="0.35">
      <c r="A19" s="3">
        <v>15</v>
      </c>
      <c r="B19" s="3">
        <v>49.975000000000001</v>
      </c>
      <c r="C19" s="9">
        <f t="shared" si="0"/>
        <v>39.980000000000004</v>
      </c>
    </row>
    <row r="20" spans="1:3" x14ac:dyDescent="0.35">
      <c r="A20" s="3">
        <v>16</v>
      </c>
      <c r="B20" s="3">
        <v>49.975000000000001</v>
      </c>
      <c r="C20" s="9">
        <f t="shared" si="0"/>
        <v>39.980000000000004</v>
      </c>
    </row>
    <row r="21" spans="1:3" x14ac:dyDescent="0.35">
      <c r="A21" s="3">
        <v>17</v>
      </c>
      <c r="B21" s="3">
        <v>49.975000000000001</v>
      </c>
      <c r="C21" s="9">
        <f t="shared" si="0"/>
        <v>39.980000000000004</v>
      </c>
    </row>
    <row r="22" spans="1:3" x14ac:dyDescent="0.35">
      <c r="A22" s="3">
        <v>18</v>
      </c>
      <c r="B22" s="3">
        <v>49.975000000000001</v>
      </c>
      <c r="C22" s="9">
        <f t="shared" si="0"/>
        <v>39.980000000000004</v>
      </c>
    </row>
    <row r="23" spans="1:3" x14ac:dyDescent="0.35">
      <c r="A23" s="3">
        <v>19</v>
      </c>
      <c r="B23" s="3">
        <v>49.975000000000001</v>
      </c>
      <c r="C23" s="9">
        <f t="shared" si="0"/>
        <v>39.980000000000004</v>
      </c>
    </row>
    <row r="24" spans="1:3" x14ac:dyDescent="0.35">
      <c r="A24" s="3">
        <v>20</v>
      </c>
      <c r="B24" s="3">
        <v>49.975000000000001</v>
      </c>
      <c r="C24" s="9">
        <f t="shared" si="0"/>
        <v>39.980000000000004</v>
      </c>
    </row>
    <row r="25" spans="1:3" x14ac:dyDescent="0.35">
      <c r="A25" s="3">
        <v>21</v>
      </c>
      <c r="B25" s="3">
        <v>49.975000000000001</v>
      </c>
      <c r="C25" s="9">
        <f t="shared" si="0"/>
        <v>39.980000000000004</v>
      </c>
    </row>
    <row r="26" spans="1:3" x14ac:dyDescent="0.35">
      <c r="A26" s="3">
        <v>22</v>
      </c>
      <c r="B26" s="3">
        <v>49.975000000000001</v>
      </c>
      <c r="C26" s="9">
        <f t="shared" si="0"/>
        <v>39.980000000000004</v>
      </c>
    </row>
    <row r="27" spans="1:3" x14ac:dyDescent="0.35">
      <c r="A27" s="3">
        <v>23</v>
      </c>
      <c r="B27" s="3">
        <v>49.975000000000001</v>
      </c>
      <c r="C27" s="9">
        <f t="shared" si="0"/>
        <v>39.980000000000004</v>
      </c>
    </row>
    <row r="28" spans="1:3" x14ac:dyDescent="0.35">
      <c r="A28" s="3">
        <v>24</v>
      </c>
      <c r="B28" s="3">
        <v>49.975000000000001</v>
      </c>
      <c r="C28" s="9">
        <f t="shared" si="0"/>
        <v>39.980000000000004</v>
      </c>
    </row>
    <row r="29" spans="1:3" x14ac:dyDescent="0.35">
      <c r="A29" s="3">
        <v>25</v>
      </c>
      <c r="B29" s="3">
        <v>44.975000000000001</v>
      </c>
      <c r="C29" s="9">
        <f t="shared" si="0"/>
        <v>35.980000000000004</v>
      </c>
    </row>
    <row r="30" spans="1:3" x14ac:dyDescent="0.35">
      <c r="A30" s="3">
        <v>26</v>
      </c>
      <c r="B30" s="3">
        <v>44.774999999999999</v>
      </c>
      <c r="C30" s="9">
        <f t="shared" si="0"/>
        <v>35.82</v>
      </c>
    </row>
    <row r="31" spans="1:3" x14ac:dyDescent="0.35">
      <c r="A31" s="3">
        <v>27</v>
      </c>
      <c r="B31" s="3">
        <v>44.574999999999996</v>
      </c>
      <c r="C31" s="9">
        <f t="shared" si="0"/>
        <v>35.659999999999997</v>
      </c>
    </row>
    <row r="32" spans="1:3" x14ac:dyDescent="0.35">
      <c r="A32" s="3">
        <v>28</v>
      </c>
      <c r="B32" s="3">
        <v>44.374999999999993</v>
      </c>
      <c r="C32" s="9">
        <f t="shared" si="0"/>
        <v>35.499999999999993</v>
      </c>
    </row>
    <row r="33" spans="1:3" x14ac:dyDescent="0.35">
      <c r="A33" s="3">
        <v>29</v>
      </c>
      <c r="B33" s="3">
        <v>44.17499999999999</v>
      </c>
      <c r="C33" s="9">
        <f t="shared" si="0"/>
        <v>35.339999999999996</v>
      </c>
    </row>
    <row r="34" spans="1:3" x14ac:dyDescent="0.35">
      <c r="A34" s="3">
        <v>30</v>
      </c>
      <c r="B34" s="3">
        <v>43.974999999999987</v>
      </c>
      <c r="C34" s="9">
        <f t="shared" si="0"/>
        <v>35.179999999999993</v>
      </c>
    </row>
    <row r="35" spans="1:3" x14ac:dyDescent="0.35">
      <c r="A35" s="3">
        <v>31</v>
      </c>
      <c r="B35" s="3">
        <v>43.774999999999984</v>
      </c>
      <c r="C35" s="9">
        <f t="shared" si="0"/>
        <v>35.019999999999989</v>
      </c>
    </row>
    <row r="36" spans="1:3" x14ac:dyDescent="0.35">
      <c r="A36" s="3">
        <v>32</v>
      </c>
      <c r="B36" s="3">
        <v>43.574999999999982</v>
      </c>
      <c r="C36" s="9">
        <f t="shared" si="0"/>
        <v>34.859999999999985</v>
      </c>
    </row>
    <row r="37" spans="1:3" x14ac:dyDescent="0.35">
      <c r="A37" s="3">
        <v>33</v>
      </c>
      <c r="B37" s="3">
        <v>43.374999999999979</v>
      </c>
      <c r="C37" s="9">
        <f t="shared" si="0"/>
        <v>34.699999999999982</v>
      </c>
    </row>
    <row r="38" spans="1:3" x14ac:dyDescent="0.35">
      <c r="A38" s="3">
        <v>34</v>
      </c>
      <c r="B38" s="3">
        <v>43.174999999999976</v>
      </c>
      <c r="C38" s="9">
        <f t="shared" si="0"/>
        <v>34.539999999999985</v>
      </c>
    </row>
    <row r="39" spans="1:3" x14ac:dyDescent="0.35">
      <c r="A39" s="3">
        <v>35</v>
      </c>
      <c r="B39" s="3">
        <v>42.974999999999973</v>
      </c>
      <c r="C39" s="9">
        <f t="shared" si="0"/>
        <v>34.379999999999981</v>
      </c>
    </row>
    <row r="40" spans="1:3" x14ac:dyDescent="0.35">
      <c r="A40" s="3">
        <v>36</v>
      </c>
      <c r="B40" s="3">
        <v>42.77499999999997</v>
      </c>
      <c r="C40" s="9">
        <f t="shared" si="0"/>
        <v>34.219999999999978</v>
      </c>
    </row>
    <row r="41" spans="1:3" x14ac:dyDescent="0.35">
      <c r="A41" s="3">
        <v>37</v>
      </c>
      <c r="B41" s="3">
        <v>42.574999999999967</v>
      </c>
      <c r="C41" s="9">
        <f t="shared" si="0"/>
        <v>34.059999999999974</v>
      </c>
    </row>
    <row r="42" spans="1:3" x14ac:dyDescent="0.35">
      <c r="A42" s="3">
        <v>38</v>
      </c>
      <c r="B42" s="3">
        <v>42.374999999999964</v>
      </c>
      <c r="C42" s="9">
        <f t="shared" si="0"/>
        <v>33.89999999999997</v>
      </c>
    </row>
    <row r="43" spans="1:3" x14ac:dyDescent="0.35">
      <c r="A43" s="3">
        <v>39</v>
      </c>
      <c r="B43" s="3">
        <v>42.174999999999962</v>
      </c>
      <c r="C43" s="9">
        <f t="shared" si="0"/>
        <v>33.739999999999974</v>
      </c>
    </row>
    <row r="44" spans="1:3" x14ac:dyDescent="0.35">
      <c r="A44" s="3">
        <v>40</v>
      </c>
      <c r="B44" s="3">
        <v>41.974999999999959</v>
      </c>
      <c r="C44" s="9">
        <f t="shared" si="0"/>
        <v>33.57999999999997</v>
      </c>
    </row>
    <row r="45" spans="1:3" x14ac:dyDescent="0.35">
      <c r="A45" s="3">
        <v>41</v>
      </c>
      <c r="B45" s="3">
        <v>41.774999999999956</v>
      </c>
      <c r="C45" s="9">
        <f t="shared" si="0"/>
        <v>33.419999999999966</v>
      </c>
    </row>
    <row r="46" spans="1:3" x14ac:dyDescent="0.35">
      <c r="A46" s="3">
        <v>42</v>
      </c>
      <c r="B46" s="3">
        <v>41.574999999999953</v>
      </c>
      <c r="C46" s="9">
        <f t="shared" si="0"/>
        <v>33.259999999999962</v>
      </c>
    </row>
    <row r="47" spans="1:3" x14ac:dyDescent="0.35">
      <c r="A47" s="3">
        <v>43</v>
      </c>
      <c r="B47" s="3">
        <v>41.37499999999995</v>
      </c>
      <c r="C47" s="9">
        <f t="shared" si="0"/>
        <v>33.099999999999959</v>
      </c>
    </row>
    <row r="48" spans="1:3" x14ac:dyDescent="0.35">
      <c r="A48" s="3">
        <v>44</v>
      </c>
      <c r="B48" s="3">
        <v>41.174999999999947</v>
      </c>
      <c r="C48" s="9">
        <f t="shared" si="0"/>
        <v>32.939999999999962</v>
      </c>
    </row>
    <row r="49" spans="1:3" x14ac:dyDescent="0.35">
      <c r="A49" s="3">
        <v>45</v>
      </c>
      <c r="B49" s="3">
        <v>40.974999999999945</v>
      </c>
      <c r="C49" s="9">
        <f t="shared" si="0"/>
        <v>32.779999999999959</v>
      </c>
    </row>
    <row r="50" spans="1:3" x14ac:dyDescent="0.35">
      <c r="A50" s="3">
        <v>46</v>
      </c>
      <c r="B50" s="3">
        <v>40.774999999999942</v>
      </c>
      <c r="C50" s="9">
        <f t="shared" si="0"/>
        <v>32.619999999999955</v>
      </c>
    </row>
    <row r="51" spans="1:3" x14ac:dyDescent="0.35">
      <c r="A51" s="3">
        <v>47</v>
      </c>
      <c r="B51" s="3">
        <v>40.574999999999939</v>
      </c>
      <c r="C51" s="9">
        <f t="shared" si="0"/>
        <v>32.459999999999951</v>
      </c>
    </row>
    <row r="52" spans="1:3" x14ac:dyDescent="0.35">
      <c r="A52" s="3">
        <v>48</v>
      </c>
      <c r="B52" s="3">
        <v>40.374999999999936</v>
      </c>
      <c r="C52" s="9">
        <f t="shared" si="0"/>
        <v>32.299999999999947</v>
      </c>
    </row>
    <row r="53" spans="1:3" x14ac:dyDescent="0.35">
      <c r="A53" s="3">
        <v>49</v>
      </c>
      <c r="B53" s="3">
        <v>40.174999999999933</v>
      </c>
      <c r="C53" s="9">
        <f t="shared" si="0"/>
        <v>32.139999999999951</v>
      </c>
    </row>
    <row r="54" spans="1:3" x14ac:dyDescent="0.35">
      <c r="A54" s="3">
        <v>50</v>
      </c>
      <c r="B54" s="3">
        <v>39.975000000000001</v>
      </c>
      <c r="C54" s="9">
        <f t="shared" si="0"/>
        <v>31.980000000000004</v>
      </c>
    </row>
    <row r="55" spans="1:3" x14ac:dyDescent="0.35">
      <c r="A55" s="3">
        <v>51</v>
      </c>
      <c r="B55" s="3">
        <v>39.875</v>
      </c>
      <c r="C55" s="9">
        <f t="shared" si="0"/>
        <v>31.900000000000002</v>
      </c>
    </row>
    <row r="56" spans="1:3" x14ac:dyDescent="0.35">
      <c r="A56" s="3">
        <v>52</v>
      </c>
      <c r="B56" s="3">
        <v>39.774999999999999</v>
      </c>
      <c r="C56" s="9">
        <f t="shared" si="0"/>
        <v>31.82</v>
      </c>
    </row>
    <row r="57" spans="1:3" x14ac:dyDescent="0.35">
      <c r="A57" s="3">
        <v>53</v>
      </c>
      <c r="B57" s="3">
        <v>39.674999999999997</v>
      </c>
      <c r="C57" s="9">
        <f t="shared" si="0"/>
        <v>31.74</v>
      </c>
    </row>
    <row r="58" spans="1:3" x14ac:dyDescent="0.35">
      <c r="A58" s="3">
        <v>54</v>
      </c>
      <c r="B58" s="3">
        <v>39.574999999999996</v>
      </c>
      <c r="C58" s="9">
        <f t="shared" si="0"/>
        <v>31.659999999999997</v>
      </c>
    </row>
    <row r="59" spans="1:3" x14ac:dyDescent="0.35">
      <c r="A59" s="3">
        <v>55</v>
      </c>
      <c r="B59" s="3">
        <v>39.474999999999994</v>
      </c>
      <c r="C59" s="9">
        <f t="shared" si="0"/>
        <v>31.58</v>
      </c>
    </row>
    <row r="60" spans="1:3" x14ac:dyDescent="0.35">
      <c r="A60" s="3">
        <v>56</v>
      </c>
      <c r="B60" s="3">
        <v>39.374999999999993</v>
      </c>
      <c r="C60" s="9">
        <f t="shared" si="0"/>
        <v>31.499999999999996</v>
      </c>
    </row>
    <row r="61" spans="1:3" x14ac:dyDescent="0.35">
      <c r="A61" s="3">
        <v>57</v>
      </c>
      <c r="B61" s="3">
        <v>39.274999999999991</v>
      </c>
      <c r="C61" s="9">
        <f t="shared" si="0"/>
        <v>31.419999999999995</v>
      </c>
    </row>
    <row r="62" spans="1:3" x14ac:dyDescent="0.35">
      <c r="A62" s="3">
        <v>58</v>
      </c>
      <c r="B62" s="3">
        <v>39.17499999999999</v>
      </c>
      <c r="C62" s="9">
        <f t="shared" si="0"/>
        <v>31.339999999999993</v>
      </c>
    </row>
    <row r="63" spans="1:3" x14ac:dyDescent="0.35">
      <c r="A63" s="3">
        <v>59</v>
      </c>
      <c r="B63" s="3">
        <v>39.074999999999989</v>
      </c>
      <c r="C63" s="9">
        <f t="shared" si="0"/>
        <v>31.259999999999991</v>
      </c>
    </row>
    <row r="64" spans="1:3" x14ac:dyDescent="0.35">
      <c r="A64" s="3">
        <v>60</v>
      </c>
      <c r="B64" s="3">
        <v>38.974999999999987</v>
      </c>
      <c r="C64" s="9">
        <f t="shared" si="0"/>
        <v>31.179999999999993</v>
      </c>
    </row>
    <row r="65" spans="1:3" x14ac:dyDescent="0.35">
      <c r="A65" s="3">
        <v>61</v>
      </c>
      <c r="B65" s="3">
        <v>38.874999999999986</v>
      </c>
      <c r="C65" s="9">
        <f t="shared" si="0"/>
        <v>31.099999999999991</v>
      </c>
    </row>
    <row r="66" spans="1:3" x14ac:dyDescent="0.35">
      <c r="A66" s="3">
        <v>62</v>
      </c>
      <c r="B66" s="3">
        <v>38.774999999999984</v>
      </c>
      <c r="C66" s="9">
        <f t="shared" si="0"/>
        <v>31.019999999999989</v>
      </c>
    </row>
    <row r="67" spans="1:3" x14ac:dyDescent="0.35">
      <c r="A67" s="3">
        <v>63</v>
      </c>
      <c r="B67" s="3">
        <v>38.674999999999983</v>
      </c>
      <c r="C67" s="9">
        <f t="shared" si="0"/>
        <v>30.939999999999987</v>
      </c>
    </row>
    <row r="68" spans="1:3" x14ac:dyDescent="0.35">
      <c r="A68" s="3">
        <v>64</v>
      </c>
      <c r="B68" s="3">
        <v>38.574999999999982</v>
      </c>
      <c r="C68" s="9">
        <f t="shared" si="0"/>
        <v>30.859999999999985</v>
      </c>
    </row>
    <row r="69" spans="1:3" x14ac:dyDescent="0.35">
      <c r="A69" s="3">
        <v>65</v>
      </c>
      <c r="B69" s="3">
        <v>38.47499999999998</v>
      </c>
      <c r="C69" s="9">
        <f t="shared" si="0"/>
        <v>30.779999999999987</v>
      </c>
    </row>
    <row r="70" spans="1:3" x14ac:dyDescent="0.35">
      <c r="A70" s="3">
        <v>66</v>
      </c>
      <c r="B70" s="3">
        <v>38.374999999999979</v>
      </c>
      <c r="C70" s="9">
        <f t="shared" ref="C70:C133" si="1">B70*(1-$F$1)</f>
        <v>30.699999999999985</v>
      </c>
    </row>
    <row r="71" spans="1:3" x14ac:dyDescent="0.35">
      <c r="A71" s="3">
        <v>67</v>
      </c>
      <c r="B71" s="3">
        <v>38.274999999999977</v>
      </c>
      <c r="C71" s="9">
        <f t="shared" si="1"/>
        <v>30.619999999999983</v>
      </c>
    </row>
    <row r="72" spans="1:3" x14ac:dyDescent="0.35">
      <c r="A72" s="3">
        <v>68</v>
      </c>
      <c r="B72" s="3">
        <v>38.174999999999976</v>
      </c>
      <c r="C72" s="9">
        <f t="shared" si="1"/>
        <v>30.539999999999981</v>
      </c>
    </row>
    <row r="73" spans="1:3" x14ac:dyDescent="0.35">
      <c r="A73" s="3">
        <v>69</v>
      </c>
      <c r="B73" s="3">
        <v>38.074999999999974</v>
      </c>
      <c r="C73" s="9">
        <f t="shared" si="1"/>
        <v>30.45999999999998</v>
      </c>
    </row>
    <row r="74" spans="1:3" x14ac:dyDescent="0.35">
      <c r="A74" s="3">
        <v>70</v>
      </c>
      <c r="B74" s="3">
        <v>37.974999999999973</v>
      </c>
      <c r="C74" s="9">
        <f t="shared" si="1"/>
        <v>30.379999999999981</v>
      </c>
    </row>
    <row r="75" spans="1:3" x14ac:dyDescent="0.35">
      <c r="A75" s="3">
        <v>71</v>
      </c>
      <c r="B75" s="3">
        <v>37.874999999999972</v>
      </c>
      <c r="C75" s="9">
        <f t="shared" si="1"/>
        <v>30.299999999999979</v>
      </c>
    </row>
    <row r="76" spans="1:3" x14ac:dyDescent="0.35">
      <c r="A76" s="3">
        <v>72</v>
      </c>
      <c r="B76" s="3">
        <v>37.77499999999997</v>
      </c>
      <c r="C76" s="9">
        <f t="shared" si="1"/>
        <v>30.219999999999978</v>
      </c>
    </row>
    <row r="77" spans="1:3" x14ac:dyDescent="0.35">
      <c r="A77" s="3">
        <v>73</v>
      </c>
      <c r="B77" s="3">
        <v>37.674999999999969</v>
      </c>
      <c r="C77" s="9">
        <f t="shared" si="1"/>
        <v>30.139999999999976</v>
      </c>
    </row>
    <row r="78" spans="1:3" x14ac:dyDescent="0.35">
      <c r="A78" s="3">
        <v>74</v>
      </c>
      <c r="B78" s="3">
        <v>37.574999999999967</v>
      </c>
      <c r="C78" s="9">
        <f t="shared" si="1"/>
        <v>30.059999999999974</v>
      </c>
    </row>
    <row r="79" spans="1:3" x14ac:dyDescent="0.35">
      <c r="A79" s="3">
        <v>75</v>
      </c>
      <c r="B79" s="3">
        <v>37.474999999999966</v>
      </c>
      <c r="C79" s="9">
        <f t="shared" si="1"/>
        <v>29.979999999999976</v>
      </c>
    </row>
    <row r="80" spans="1:3" x14ac:dyDescent="0.35">
      <c r="A80" s="3">
        <v>76</v>
      </c>
      <c r="B80" s="3">
        <v>37.374999999999964</v>
      </c>
      <c r="C80" s="9">
        <f t="shared" si="1"/>
        <v>29.899999999999974</v>
      </c>
    </row>
    <row r="81" spans="1:3" x14ac:dyDescent="0.35">
      <c r="A81" s="3">
        <v>77</v>
      </c>
      <c r="B81" s="3">
        <v>37.274999999999963</v>
      </c>
      <c r="C81" s="9">
        <f t="shared" si="1"/>
        <v>29.819999999999972</v>
      </c>
    </row>
    <row r="82" spans="1:3" x14ac:dyDescent="0.35">
      <c r="A82" s="3">
        <v>78</v>
      </c>
      <c r="B82" s="3">
        <v>37.174999999999962</v>
      </c>
      <c r="C82" s="9">
        <f t="shared" si="1"/>
        <v>29.73999999999997</v>
      </c>
    </row>
    <row r="83" spans="1:3" x14ac:dyDescent="0.35">
      <c r="A83" s="3">
        <v>79</v>
      </c>
      <c r="B83" s="3">
        <v>37.07499999999996</v>
      </c>
      <c r="C83" s="9">
        <f t="shared" si="1"/>
        <v>29.659999999999968</v>
      </c>
    </row>
    <row r="84" spans="1:3" x14ac:dyDescent="0.35">
      <c r="A84" s="3">
        <v>80</v>
      </c>
      <c r="B84" s="3">
        <v>36.974999999999959</v>
      </c>
      <c r="C84" s="9">
        <f t="shared" si="1"/>
        <v>29.57999999999997</v>
      </c>
    </row>
    <row r="85" spans="1:3" x14ac:dyDescent="0.35">
      <c r="A85" s="3">
        <v>81</v>
      </c>
      <c r="B85" s="3">
        <v>36.874999999999957</v>
      </c>
      <c r="C85" s="9">
        <f t="shared" si="1"/>
        <v>29.499999999999968</v>
      </c>
    </row>
    <row r="86" spans="1:3" x14ac:dyDescent="0.35">
      <c r="A86" s="3">
        <v>82</v>
      </c>
      <c r="B86" s="3">
        <v>36.774999999999956</v>
      </c>
      <c r="C86" s="9">
        <f t="shared" si="1"/>
        <v>29.419999999999966</v>
      </c>
    </row>
    <row r="87" spans="1:3" x14ac:dyDescent="0.35">
      <c r="A87" s="3">
        <v>83</v>
      </c>
      <c r="B87" s="3">
        <v>36.674999999999955</v>
      </c>
      <c r="C87" s="9">
        <f t="shared" si="1"/>
        <v>29.339999999999964</v>
      </c>
    </row>
    <row r="88" spans="1:3" x14ac:dyDescent="0.35">
      <c r="A88" s="3">
        <v>84</v>
      </c>
      <c r="B88" s="3">
        <v>36.574999999999953</v>
      </c>
      <c r="C88" s="9">
        <f t="shared" si="1"/>
        <v>29.259999999999962</v>
      </c>
    </row>
    <row r="89" spans="1:3" x14ac:dyDescent="0.35">
      <c r="A89" s="3">
        <v>85</v>
      </c>
      <c r="B89" s="3">
        <v>36.474999999999952</v>
      </c>
      <c r="C89" s="9">
        <f t="shared" si="1"/>
        <v>29.179999999999964</v>
      </c>
    </row>
    <row r="90" spans="1:3" x14ac:dyDescent="0.35">
      <c r="A90" s="3">
        <v>86</v>
      </c>
      <c r="B90" s="3">
        <v>36.37499999999995</v>
      </c>
      <c r="C90" s="9">
        <f t="shared" si="1"/>
        <v>29.099999999999962</v>
      </c>
    </row>
    <row r="91" spans="1:3" x14ac:dyDescent="0.35">
      <c r="A91" s="3">
        <v>87</v>
      </c>
      <c r="B91" s="3">
        <v>36.274999999999949</v>
      </c>
      <c r="C91" s="9">
        <f t="shared" si="1"/>
        <v>29.01999999999996</v>
      </c>
    </row>
    <row r="92" spans="1:3" x14ac:dyDescent="0.35">
      <c r="A92" s="3">
        <v>88</v>
      </c>
      <c r="B92" s="3">
        <v>36.174999999999947</v>
      </c>
      <c r="C92" s="9">
        <f t="shared" si="1"/>
        <v>28.939999999999959</v>
      </c>
    </row>
    <row r="93" spans="1:3" x14ac:dyDescent="0.35">
      <c r="A93" s="3">
        <v>89</v>
      </c>
      <c r="B93" s="3">
        <v>36.074999999999946</v>
      </c>
      <c r="C93" s="9">
        <f t="shared" si="1"/>
        <v>28.859999999999957</v>
      </c>
    </row>
    <row r="94" spans="1:3" x14ac:dyDescent="0.35">
      <c r="A94" s="3">
        <v>90</v>
      </c>
      <c r="B94" s="3">
        <v>35.974999999999945</v>
      </c>
      <c r="C94" s="9">
        <f t="shared" si="1"/>
        <v>28.779999999999959</v>
      </c>
    </row>
    <row r="95" spans="1:3" x14ac:dyDescent="0.35">
      <c r="A95" s="3">
        <v>91</v>
      </c>
      <c r="B95" s="3">
        <v>35.874999999999943</v>
      </c>
      <c r="C95" s="9">
        <f t="shared" si="1"/>
        <v>28.699999999999957</v>
      </c>
    </row>
    <row r="96" spans="1:3" x14ac:dyDescent="0.35">
      <c r="A96" s="3">
        <v>92</v>
      </c>
      <c r="B96" s="3">
        <v>35.774999999999942</v>
      </c>
      <c r="C96" s="9">
        <f t="shared" si="1"/>
        <v>28.619999999999955</v>
      </c>
    </row>
    <row r="97" spans="1:3" x14ac:dyDescent="0.35">
      <c r="A97" s="3">
        <v>93</v>
      </c>
      <c r="B97" s="3">
        <v>35.67499999999994</v>
      </c>
      <c r="C97" s="9">
        <f t="shared" si="1"/>
        <v>28.539999999999953</v>
      </c>
    </row>
    <row r="98" spans="1:3" x14ac:dyDescent="0.35">
      <c r="A98" s="3">
        <v>94</v>
      </c>
      <c r="B98" s="3">
        <v>35.574999999999939</v>
      </c>
      <c r="C98" s="9">
        <f t="shared" si="1"/>
        <v>28.459999999999951</v>
      </c>
    </row>
    <row r="99" spans="1:3" x14ac:dyDescent="0.35">
      <c r="A99" s="3">
        <v>95</v>
      </c>
      <c r="B99" s="3">
        <v>35.474999999999937</v>
      </c>
      <c r="C99" s="9">
        <f t="shared" si="1"/>
        <v>28.379999999999953</v>
      </c>
    </row>
    <row r="100" spans="1:3" x14ac:dyDescent="0.35">
      <c r="A100" s="3">
        <v>96</v>
      </c>
      <c r="B100" s="3">
        <v>35.374999999999936</v>
      </c>
      <c r="C100" s="9">
        <f t="shared" si="1"/>
        <v>28.299999999999951</v>
      </c>
    </row>
    <row r="101" spans="1:3" x14ac:dyDescent="0.35">
      <c r="A101" s="3">
        <v>97</v>
      </c>
      <c r="B101" s="3">
        <v>35.274999999999935</v>
      </c>
      <c r="C101" s="9">
        <f t="shared" si="1"/>
        <v>28.219999999999949</v>
      </c>
    </row>
    <row r="102" spans="1:3" x14ac:dyDescent="0.35">
      <c r="A102" s="3">
        <v>98</v>
      </c>
      <c r="B102" s="3">
        <v>35.174999999999933</v>
      </c>
      <c r="C102" s="9">
        <f t="shared" si="1"/>
        <v>28.139999999999947</v>
      </c>
    </row>
    <row r="103" spans="1:3" x14ac:dyDescent="0.35">
      <c r="A103" s="3">
        <v>99</v>
      </c>
      <c r="B103" s="3">
        <v>35.074999999999932</v>
      </c>
      <c r="C103" s="9">
        <f t="shared" si="1"/>
        <v>28.059999999999945</v>
      </c>
    </row>
    <row r="104" spans="1:3" x14ac:dyDescent="0.35">
      <c r="A104" s="3">
        <v>100</v>
      </c>
      <c r="B104" s="3">
        <v>34.975000000000001</v>
      </c>
      <c r="C104" s="9">
        <f t="shared" si="1"/>
        <v>27.980000000000004</v>
      </c>
    </row>
    <row r="105" spans="1:3" x14ac:dyDescent="0.35">
      <c r="A105" s="3">
        <v>101</v>
      </c>
      <c r="B105" s="3">
        <v>34.94166666666667</v>
      </c>
      <c r="C105" s="9">
        <f t="shared" si="1"/>
        <v>27.953333333333337</v>
      </c>
    </row>
    <row r="106" spans="1:3" x14ac:dyDescent="0.35">
      <c r="A106" s="3">
        <v>102</v>
      </c>
      <c r="B106" s="3">
        <v>34.908333333333339</v>
      </c>
      <c r="C106" s="9">
        <f t="shared" si="1"/>
        <v>27.926666666666673</v>
      </c>
    </row>
    <row r="107" spans="1:3" x14ac:dyDescent="0.35">
      <c r="A107" s="3">
        <v>103</v>
      </c>
      <c r="B107" s="3">
        <v>34.875000000000007</v>
      </c>
      <c r="C107" s="9">
        <f t="shared" si="1"/>
        <v>27.900000000000006</v>
      </c>
    </row>
    <row r="108" spans="1:3" x14ac:dyDescent="0.35">
      <c r="A108" s="3">
        <v>104</v>
      </c>
      <c r="B108" s="3">
        <v>34.841666666666676</v>
      </c>
      <c r="C108" s="9">
        <f t="shared" si="1"/>
        <v>27.873333333333342</v>
      </c>
    </row>
    <row r="109" spans="1:3" x14ac:dyDescent="0.35">
      <c r="A109" s="3">
        <v>105</v>
      </c>
      <c r="B109" s="3">
        <v>34.808333333333344</v>
      </c>
      <c r="C109" s="9">
        <f t="shared" si="1"/>
        <v>27.846666666666678</v>
      </c>
    </row>
    <row r="110" spans="1:3" x14ac:dyDescent="0.35">
      <c r="A110" s="3">
        <v>106</v>
      </c>
      <c r="B110" s="3">
        <v>34.775000000000013</v>
      </c>
      <c r="C110" s="9">
        <f t="shared" si="1"/>
        <v>27.820000000000011</v>
      </c>
    </row>
    <row r="111" spans="1:3" x14ac:dyDescent="0.35">
      <c r="A111" s="3">
        <v>107</v>
      </c>
      <c r="B111" s="3">
        <v>34.741666666666681</v>
      </c>
      <c r="C111" s="9">
        <f t="shared" si="1"/>
        <v>27.793333333333347</v>
      </c>
    </row>
    <row r="112" spans="1:3" x14ac:dyDescent="0.35">
      <c r="A112" s="3">
        <v>108</v>
      </c>
      <c r="B112" s="3">
        <v>34.70833333333335</v>
      </c>
      <c r="C112" s="9">
        <f t="shared" si="1"/>
        <v>27.76666666666668</v>
      </c>
    </row>
    <row r="113" spans="1:3" x14ac:dyDescent="0.35">
      <c r="A113" s="3">
        <v>109</v>
      </c>
      <c r="B113" s="3">
        <v>34.675000000000018</v>
      </c>
      <c r="C113" s="9">
        <f t="shared" si="1"/>
        <v>27.740000000000016</v>
      </c>
    </row>
    <row r="114" spans="1:3" x14ac:dyDescent="0.35">
      <c r="A114" s="3">
        <v>110</v>
      </c>
      <c r="B114" s="3">
        <v>34.641666666666687</v>
      </c>
      <c r="C114" s="9">
        <f t="shared" si="1"/>
        <v>27.713333333333352</v>
      </c>
    </row>
    <row r="115" spans="1:3" x14ac:dyDescent="0.35">
      <c r="A115" s="3">
        <v>111</v>
      </c>
      <c r="B115" s="3">
        <v>34.608333333333356</v>
      </c>
      <c r="C115" s="9">
        <f t="shared" si="1"/>
        <v>27.686666666666685</v>
      </c>
    </row>
    <row r="116" spans="1:3" x14ac:dyDescent="0.35">
      <c r="A116" s="3">
        <v>112</v>
      </c>
      <c r="B116" s="3">
        <v>34.575000000000024</v>
      </c>
      <c r="C116" s="9">
        <f t="shared" si="1"/>
        <v>27.660000000000021</v>
      </c>
    </row>
    <row r="117" spans="1:3" x14ac:dyDescent="0.35">
      <c r="A117" s="3">
        <v>113</v>
      </c>
      <c r="B117" s="3">
        <v>34.541666666666693</v>
      </c>
      <c r="C117" s="9">
        <f t="shared" si="1"/>
        <v>27.633333333333354</v>
      </c>
    </row>
    <row r="118" spans="1:3" x14ac:dyDescent="0.35">
      <c r="A118" s="3">
        <v>114</v>
      </c>
      <c r="B118" s="3">
        <v>34.508333333333361</v>
      </c>
      <c r="C118" s="9">
        <f t="shared" si="1"/>
        <v>27.60666666666669</v>
      </c>
    </row>
    <row r="119" spans="1:3" x14ac:dyDescent="0.35">
      <c r="A119" s="3">
        <v>115</v>
      </c>
      <c r="B119" s="3">
        <v>34.47500000000003</v>
      </c>
      <c r="C119" s="9">
        <f t="shared" si="1"/>
        <v>27.580000000000027</v>
      </c>
    </row>
    <row r="120" spans="1:3" x14ac:dyDescent="0.35">
      <c r="A120" s="3">
        <v>116</v>
      </c>
      <c r="B120" s="3">
        <v>34.441666666666698</v>
      </c>
      <c r="C120" s="9">
        <f t="shared" si="1"/>
        <v>27.553333333333359</v>
      </c>
    </row>
    <row r="121" spans="1:3" x14ac:dyDescent="0.35">
      <c r="A121" s="3">
        <v>117</v>
      </c>
      <c r="B121" s="3">
        <v>34.408333333333367</v>
      </c>
      <c r="C121" s="9">
        <f t="shared" si="1"/>
        <v>27.526666666666696</v>
      </c>
    </row>
    <row r="122" spans="1:3" x14ac:dyDescent="0.35">
      <c r="A122" s="3">
        <v>118</v>
      </c>
      <c r="B122" s="3">
        <v>34.375000000000036</v>
      </c>
      <c r="C122" s="9">
        <f t="shared" si="1"/>
        <v>27.500000000000028</v>
      </c>
    </row>
    <row r="123" spans="1:3" x14ac:dyDescent="0.35">
      <c r="A123" s="3">
        <v>119</v>
      </c>
      <c r="B123" s="3">
        <v>34.341666666666704</v>
      </c>
      <c r="C123" s="9">
        <f t="shared" si="1"/>
        <v>27.473333333333365</v>
      </c>
    </row>
    <row r="124" spans="1:3" x14ac:dyDescent="0.35">
      <c r="A124" s="3">
        <v>120</v>
      </c>
      <c r="B124" s="3">
        <v>34.308333333333373</v>
      </c>
      <c r="C124" s="9">
        <f t="shared" si="1"/>
        <v>27.446666666666701</v>
      </c>
    </row>
    <row r="125" spans="1:3" x14ac:dyDescent="0.35">
      <c r="A125" s="3">
        <v>121</v>
      </c>
      <c r="B125" s="3">
        <v>34.275000000000041</v>
      </c>
      <c r="C125" s="9">
        <f t="shared" si="1"/>
        <v>27.420000000000034</v>
      </c>
    </row>
    <row r="126" spans="1:3" x14ac:dyDescent="0.35">
      <c r="A126" s="3">
        <v>122</v>
      </c>
      <c r="B126" s="3">
        <v>34.24166666666671</v>
      </c>
      <c r="C126" s="9">
        <f t="shared" si="1"/>
        <v>27.39333333333337</v>
      </c>
    </row>
    <row r="127" spans="1:3" x14ac:dyDescent="0.35">
      <c r="A127" s="3">
        <v>123</v>
      </c>
      <c r="B127" s="3">
        <v>34.208333333333378</v>
      </c>
      <c r="C127" s="9">
        <f t="shared" si="1"/>
        <v>27.366666666666703</v>
      </c>
    </row>
    <row r="128" spans="1:3" x14ac:dyDescent="0.35">
      <c r="A128" s="3">
        <v>124</v>
      </c>
      <c r="B128" s="3">
        <v>34.175000000000047</v>
      </c>
      <c r="C128" s="9">
        <f t="shared" si="1"/>
        <v>27.340000000000039</v>
      </c>
    </row>
    <row r="129" spans="1:3" x14ac:dyDescent="0.35">
      <c r="A129" s="3">
        <v>125</v>
      </c>
      <c r="B129" s="3">
        <v>34.141666666666715</v>
      </c>
      <c r="C129" s="9">
        <f t="shared" si="1"/>
        <v>27.313333333333375</v>
      </c>
    </row>
    <row r="130" spans="1:3" x14ac:dyDescent="0.35">
      <c r="A130" s="3">
        <v>126</v>
      </c>
      <c r="B130" s="3">
        <v>34.108333333333384</v>
      </c>
      <c r="C130" s="9">
        <f t="shared" si="1"/>
        <v>27.286666666666708</v>
      </c>
    </row>
    <row r="131" spans="1:3" x14ac:dyDescent="0.35">
      <c r="A131" s="3">
        <v>127</v>
      </c>
      <c r="B131" s="3">
        <v>34.075000000000053</v>
      </c>
      <c r="C131" s="9">
        <f t="shared" si="1"/>
        <v>27.260000000000044</v>
      </c>
    </row>
    <row r="132" spans="1:3" x14ac:dyDescent="0.35">
      <c r="A132" s="3">
        <v>128</v>
      </c>
      <c r="B132" s="3">
        <v>34.041666666666721</v>
      </c>
      <c r="C132" s="9">
        <f t="shared" si="1"/>
        <v>27.233333333333377</v>
      </c>
    </row>
    <row r="133" spans="1:3" x14ac:dyDescent="0.35">
      <c r="A133" s="3">
        <v>129</v>
      </c>
      <c r="B133" s="3">
        <v>34.00833333333339</v>
      </c>
      <c r="C133" s="9">
        <f t="shared" si="1"/>
        <v>27.206666666666713</v>
      </c>
    </row>
    <row r="134" spans="1:3" x14ac:dyDescent="0.35">
      <c r="A134" s="3">
        <v>130</v>
      </c>
      <c r="B134" s="3">
        <v>33.975000000000058</v>
      </c>
      <c r="C134" s="9">
        <f t="shared" ref="C134:C197" si="2">B134*(1-$F$1)</f>
        <v>27.180000000000049</v>
      </c>
    </row>
    <row r="135" spans="1:3" x14ac:dyDescent="0.35">
      <c r="A135" s="3">
        <v>131</v>
      </c>
      <c r="B135" s="3">
        <v>33.941666666666727</v>
      </c>
      <c r="C135" s="9">
        <f t="shared" si="2"/>
        <v>27.153333333333382</v>
      </c>
    </row>
    <row r="136" spans="1:3" x14ac:dyDescent="0.35">
      <c r="A136" s="3">
        <v>132</v>
      </c>
      <c r="B136" s="3">
        <v>33.908333333333395</v>
      </c>
      <c r="C136" s="9">
        <f t="shared" si="2"/>
        <v>27.126666666666718</v>
      </c>
    </row>
    <row r="137" spans="1:3" x14ac:dyDescent="0.35">
      <c r="A137" s="3">
        <v>133</v>
      </c>
      <c r="B137" s="3">
        <v>33.875000000000064</v>
      </c>
      <c r="C137" s="9">
        <f t="shared" si="2"/>
        <v>27.100000000000051</v>
      </c>
    </row>
    <row r="138" spans="1:3" x14ac:dyDescent="0.35">
      <c r="A138" s="3">
        <v>134</v>
      </c>
      <c r="B138" s="3">
        <v>33.841666666666733</v>
      </c>
      <c r="C138" s="9">
        <f t="shared" si="2"/>
        <v>27.073333333333387</v>
      </c>
    </row>
    <row r="139" spans="1:3" x14ac:dyDescent="0.35">
      <c r="A139" s="3">
        <v>135</v>
      </c>
      <c r="B139" s="3">
        <v>33.808333333333401</v>
      </c>
      <c r="C139" s="9">
        <f t="shared" si="2"/>
        <v>27.046666666666724</v>
      </c>
    </row>
    <row r="140" spans="1:3" x14ac:dyDescent="0.35">
      <c r="A140" s="3">
        <v>136</v>
      </c>
      <c r="B140" s="3">
        <v>33.77500000000007</v>
      </c>
      <c r="C140" s="9">
        <f t="shared" si="2"/>
        <v>27.020000000000056</v>
      </c>
    </row>
    <row r="141" spans="1:3" x14ac:dyDescent="0.35">
      <c r="A141" s="3">
        <v>137</v>
      </c>
      <c r="B141" s="3">
        <v>33.741666666666738</v>
      </c>
      <c r="C141" s="9">
        <f t="shared" si="2"/>
        <v>26.993333333333393</v>
      </c>
    </row>
    <row r="142" spans="1:3" x14ac:dyDescent="0.35">
      <c r="A142" s="3">
        <v>138</v>
      </c>
      <c r="B142" s="3">
        <v>33.708333333333407</v>
      </c>
      <c r="C142" s="9">
        <f t="shared" si="2"/>
        <v>26.966666666666725</v>
      </c>
    </row>
    <row r="143" spans="1:3" x14ac:dyDescent="0.35">
      <c r="A143" s="3">
        <v>139</v>
      </c>
      <c r="B143" s="3">
        <v>33.675000000000075</v>
      </c>
      <c r="C143" s="9">
        <f t="shared" si="2"/>
        <v>26.940000000000062</v>
      </c>
    </row>
    <row r="144" spans="1:3" x14ac:dyDescent="0.35">
      <c r="A144" s="3">
        <v>140</v>
      </c>
      <c r="B144" s="3">
        <v>33.641666666666744</v>
      </c>
      <c r="C144" s="9">
        <f t="shared" si="2"/>
        <v>26.913333333333398</v>
      </c>
    </row>
    <row r="145" spans="1:3" x14ac:dyDescent="0.35">
      <c r="A145" s="3">
        <v>141</v>
      </c>
      <c r="B145" s="3">
        <v>33.608333333333412</v>
      </c>
      <c r="C145" s="9">
        <f t="shared" si="2"/>
        <v>26.886666666666731</v>
      </c>
    </row>
    <row r="146" spans="1:3" x14ac:dyDescent="0.35">
      <c r="A146" s="3">
        <v>142</v>
      </c>
      <c r="B146" s="3">
        <v>33.575000000000081</v>
      </c>
      <c r="C146" s="9">
        <f t="shared" si="2"/>
        <v>26.860000000000067</v>
      </c>
    </row>
    <row r="147" spans="1:3" x14ac:dyDescent="0.35">
      <c r="A147" s="3">
        <v>143</v>
      </c>
      <c r="B147" s="3">
        <v>33.54166666666675</v>
      </c>
      <c r="C147" s="9">
        <f t="shared" si="2"/>
        <v>26.8333333333334</v>
      </c>
    </row>
    <row r="148" spans="1:3" x14ac:dyDescent="0.35">
      <c r="A148" s="3">
        <v>144</v>
      </c>
      <c r="B148" s="3">
        <v>33.508333333333418</v>
      </c>
      <c r="C148" s="9">
        <f t="shared" si="2"/>
        <v>26.806666666666736</v>
      </c>
    </row>
    <row r="149" spans="1:3" x14ac:dyDescent="0.35">
      <c r="A149" s="3">
        <v>145</v>
      </c>
      <c r="B149" s="3">
        <v>33.475000000000087</v>
      </c>
      <c r="C149" s="9">
        <f t="shared" si="2"/>
        <v>26.780000000000072</v>
      </c>
    </row>
    <row r="150" spans="1:3" x14ac:dyDescent="0.35">
      <c r="A150" s="3">
        <v>146</v>
      </c>
      <c r="B150" s="3">
        <v>33.441666666666755</v>
      </c>
      <c r="C150" s="9">
        <f t="shared" si="2"/>
        <v>26.753333333333405</v>
      </c>
    </row>
    <row r="151" spans="1:3" x14ac:dyDescent="0.35">
      <c r="A151" s="3">
        <v>147</v>
      </c>
      <c r="B151" s="3">
        <v>33.408333333333424</v>
      </c>
      <c r="C151" s="9">
        <f t="shared" si="2"/>
        <v>26.726666666666741</v>
      </c>
    </row>
    <row r="152" spans="1:3" x14ac:dyDescent="0.35">
      <c r="A152" s="3">
        <v>148</v>
      </c>
      <c r="B152" s="3">
        <v>33.375000000000092</v>
      </c>
      <c r="C152" s="9">
        <f t="shared" si="2"/>
        <v>26.700000000000074</v>
      </c>
    </row>
    <row r="153" spans="1:3" x14ac:dyDescent="0.35">
      <c r="A153" s="3">
        <v>149</v>
      </c>
      <c r="B153" s="3">
        <v>33.341666666666761</v>
      </c>
      <c r="C153" s="9">
        <f t="shared" si="2"/>
        <v>26.67333333333341</v>
      </c>
    </row>
    <row r="154" spans="1:3" x14ac:dyDescent="0.35">
      <c r="A154" s="3">
        <v>150</v>
      </c>
      <c r="B154" s="3">
        <v>33.308333333333429</v>
      </c>
      <c r="C154" s="9">
        <f t="shared" si="2"/>
        <v>26.646666666666746</v>
      </c>
    </row>
    <row r="155" spans="1:3" x14ac:dyDescent="0.35">
      <c r="A155" s="3">
        <v>151</v>
      </c>
      <c r="B155" s="3">
        <v>33.275000000000098</v>
      </c>
      <c r="C155" s="9">
        <f t="shared" si="2"/>
        <v>26.620000000000079</v>
      </c>
    </row>
    <row r="156" spans="1:3" x14ac:dyDescent="0.35">
      <c r="A156" s="3">
        <v>152</v>
      </c>
      <c r="B156" s="3">
        <v>33.241666666666767</v>
      </c>
      <c r="C156" s="9">
        <f t="shared" si="2"/>
        <v>26.593333333333415</v>
      </c>
    </row>
    <row r="157" spans="1:3" x14ac:dyDescent="0.35">
      <c r="A157" s="3">
        <v>153</v>
      </c>
      <c r="B157" s="3">
        <v>33.208333333333435</v>
      </c>
      <c r="C157" s="9">
        <f t="shared" si="2"/>
        <v>26.566666666666748</v>
      </c>
    </row>
    <row r="158" spans="1:3" x14ac:dyDescent="0.35">
      <c r="A158" s="3">
        <v>154</v>
      </c>
      <c r="B158" s="3">
        <v>33.175000000000104</v>
      </c>
      <c r="C158" s="9">
        <f t="shared" si="2"/>
        <v>26.540000000000084</v>
      </c>
    </row>
    <row r="159" spans="1:3" x14ac:dyDescent="0.35">
      <c r="A159" s="3">
        <v>155</v>
      </c>
      <c r="B159" s="3">
        <v>33.141666666666772</v>
      </c>
      <c r="C159" s="9">
        <f t="shared" si="2"/>
        <v>26.513333333333421</v>
      </c>
    </row>
    <row r="160" spans="1:3" x14ac:dyDescent="0.35">
      <c r="A160" s="3">
        <v>156</v>
      </c>
      <c r="B160" s="3">
        <v>33.108333333333441</v>
      </c>
      <c r="C160" s="9">
        <f t="shared" si="2"/>
        <v>26.486666666666753</v>
      </c>
    </row>
    <row r="161" spans="1:3" x14ac:dyDescent="0.35">
      <c r="A161" s="3">
        <v>157</v>
      </c>
      <c r="B161" s="3">
        <v>33.075000000000109</v>
      </c>
      <c r="C161" s="9">
        <f t="shared" si="2"/>
        <v>26.46000000000009</v>
      </c>
    </row>
    <row r="162" spans="1:3" x14ac:dyDescent="0.35">
      <c r="A162" s="3">
        <v>158</v>
      </c>
      <c r="B162" s="3">
        <v>33.041666666666778</v>
      </c>
      <c r="C162" s="9">
        <f t="shared" si="2"/>
        <v>26.433333333333422</v>
      </c>
    </row>
    <row r="163" spans="1:3" x14ac:dyDescent="0.35">
      <c r="A163" s="3">
        <v>159</v>
      </c>
      <c r="B163" s="3">
        <v>33.008333333333447</v>
      </c>
      <c r="C163" s="9">
        <f t="shared" si="2"/>
        <v>26.406666666666759</v>
      </c>
    </row>
    <row r="164" spans="1:3" x14ac:dyDescent="0.35">
      <c r="A164" s="3">
        <v>160</v>
      </c>
      <c r="B164" s="3">
        <v>32.975000000000115</v>
      </c>
      <c r="C164" s="9">
        <f t="shared" si="2"/>
        <v>26.380000000000095</v>
      </c>
    </row>
    <row r="165" spans="1:3" x14ac:dyDescent="0.35">
      <c r="A165" s="3">
        <v>161</v>
      </c>
      <c r="B165" s="3">
        <v>32.941666666666784</v>
      </c>
      <c r="C165" s="9">
        <f t="shared" si="2"/>
        <v>26.353333333333428</v>
      </c>
    </row>
    <row r="166" spans="1:3" x14ac:dyDescent="0.35">
      <c r="A166" s="3">
        <v>162</v>
      </c>
      <c r="B166" s="3">
        <v>32.908333333333452</v>
      </c>
      <c r="C166" s="9">
        <f t="shared" si="2"/>
        <v>26.326666666666764</v>
      </c>
    </row>
    <row r="167" spans="1:3" x14ac:dyDescent="0.35">
      <c r="A167" s="3">
        <v>163</v>
      </c>
      <c r="B167" s="3">
        <v>32.875000000000121</v>
      </c>
      <c r="C167" s="9">
        <f t="shared" si="2"/>
        <v>26.300000000000097</v>
      </c>
    </row>
    <row r="168" spans="1:3" x14ac:dyDescent="0.35">
      <c r="A168" s="3">
        <v>164</v>
      </c>
      <c r="B168" s="3">
        <v>32.841666666666789</v>
      </c>
      <c r="C168" s="9">
        <f t="shared" si="2"/>
        <v>26.273333333333433</v>
      </c>
    </row>
    <row r="169" spans="1:3" x14ac:dyDescent="0.35">
      <c r="A169" s="3">
        <v>165</v>
      </c>
      <c r="B169" s="3">
        <v>32.808333333333458</v>
      </c>
      <c r="C169" s="9">
        <f t="shared" si="2"/>
        <v>26.246666666666769</v>
      </c>
    </row>
    <row r="170" spans="1:3" x14ac:dyDescent="0.35">
      <c r="A170" s="3">
        <v>166</v>
      </c>
      <c r="B170" s="3">
        <v>32.775000000000126</v>
      </c>
      <c r="C170" s="9">
        <f t="shared" si="2"/>
        <v>26.220000000000102</v>
      </c>
    </row>
    <row r="171" spans="1:3" x14ac:dyDescent="0.35">
      <c r="A171" s="3">
        <v>167</v>
      </c>
      <c r="B171" s="3">
        <v>32.741666666666795</v>
      </c>
      <c r="C171" s="9">
        <f t="shared" si="2"/>
        <v>26.193333333333438</v>
      </c>
    </row>
    <row r="172" spans="1:3" x14ac:dyDescent="0.35">
      <c r="A172" s="3">
        <v>168</v>
      </c>
      <c r="B172" s="3">
        <v>32.708333333333464</v>
      </c>
      <c r="C172" s="9">
        <f t="shared" si="2"/>
        <v>26.166666666666771</v>
      </c>
    </row>
    <row r="173" spans="1:3" x14ac:dyDescent="0.35">
      <c r="A173" s="3">
        <v>169</v>
      </c>
      <c r="B173" s="3">
        <v>32.675000000000132</v>
      </c>
      <c r="C173" s="9">
        <f t="shared" si="2"/>
        <v>26.140000000000107</v>
      </c>
    </row>
    <row r="174" spans="1:3" x14ac:dyDescent="0.35">
      <c r="A174" s="3">
        <v>170</v>
      </c>
      <c r="B174" s="3">
        <v>32.641666666666801</v>
      </c>
      <c r="C174" s="9">
        <f t="shared" si="2"/>
        <v>26.113333333333443</v>
      </c>
    </row>
    <row r="175" spans="1:3" x14ac:dyDescent="0.35">
      <c r="A175" s="3">
        <v>171</v>
      </c>
      <c r="B175" s="3">
        <v>32.608333333333469</v>
      </c>
      <c r="C175" s="9">
        <f t="shared" si="2"/>
        <v>26.086666666666776</v>
      </c>
    </row>
    <row r="176" spans="1:3" x14ac:dyDescent="0.35">
      <c r="A176" s="3">
        <v>172</v>
      </c>
      <c r="B176" s="3">
        <v>32.575000000000138</v>
      </c>
      <c r="C176" s="9">
        <f t="shared" si="2"/>
        <v>26.060000000000112</v>
      </c>
    </row>
    <row r="177" spans="1:3" x14ac:dyDescent="0.35">
      <c r="A177" s="3">
        <v>173</v>
      </c>
      <c r="B177" s="3">
        <v>32.541666666666806</v>
      </c>
      <c r="C177" s="9">
        <f t="shared" si="2"/>
        <v>26.033333333333445</v>
      </c>
    </row>
    <row r="178" spans="1:3" x14ac:dyDescent="0.35">
      <c r="A178" s="3">
        <v>174</v>
      </c>
      <c r="B178" s="3">
        <v>32.508333333333475</v>
      </c>
      <c r="C178" s="9">
        <f t="shared" si="2"/>
        <v>26.006666666666781</v>
      </c>
    </row>
    <row r="179" spans="1:3" x14ac:dyDescent="0.35">
      <c r="A179" s="3">
        <v>175</v>
      </c>
      <c r="B179" s="3">
        <v>32.475000000000144</v>
      </c>
      <c r="C179" s="9">
        <f t="shared" si="2"/>
        <v>25.980000000000118</v>
      </c>
    </row>
    <row r="180" spans="1:3" x14ac:dyDescent="0.35">
      <c r="A180" s="3">
        <v>176</v>
      </c>
      <c r="B180" s="3">
        <v>32.441666666666812</v>
      </c>
      <c r="C180" s="9">
        <f t="shared" si="2"/>
        <v>25.95333333333345</v>
      </c>
    </row>
    <row r="181" spans="1:3" x14ac:dyDescent="0.35">
      <c r="A181" s="3">
        <v>177</v>
      </c>
      <c r="B181" s="3">
        <v>32.408333333333481</v>
      </c>
      <c r="C181" s="9">
        <f t="shared" si="2"/>
        <v>25.926666666666787</v>
      </c>
    </row>
    <row r="182" spans="1:3" x14ac:dyDescent="0.35">
      <c r="A182" s="3">
        <v>178</v>
      </c>
      <c r="B182" s="3">
        <v>32.375000000000149</v>
      </c>
      <c r="C182" s="9">
        <f t="shared" si="2"/>
        <v>25.900000000000119</v>
      </c>
    </row>
    <row r="183" spans="1:3" x14ac:dyDescent="0.35">
      <c r="A183" s="3">
        <v>179</v>
      </c>
      <c r="B183" s="3">
        <v>32.341666666666818</v>
      </c>
      <c r="C183" s="9">
        <f t="shared" si="2"/>
        <v>25.873333333333456</v>
      </c>
    </row>
    <row r="184" spans="1:3" x14ac:dyDescent="0.35">
      <c r="A184" s="3">
        <v>180</v>
      </c>
      <c r="B184" s="3">
        <v>32.308333333333486</v>
      </c>
      <c r="C184" s="9">
        <f t="shared" si="2"/>
        <v>25.846666666666792</v>
      </c>
    </row>
    <row r="185" spans="1:3" x14ac:dyDescent="0.35">
      <c r="A185" s="3">
        <v>181</v>
      </c>
      <c r="B185" s="3">
        <v>32.275000000000155</v>
      </c>
      <c r="C185" s="9">
        <f t="shared" si="2"/>
        <v>25.820000000000125</v>
      </c>
    </row>
    <row r="186" spans="1:3" x14ac:dyDescent="0.35">
      <c r="A186" s="3">
        <v>182</v>
      </c>
      <c r="B186" s="3">
        <v>32.241666666666823</v>
      </c>
      <c r="C186" s="9">
        <f t="shared" si="2"/>
        <v>25.793333333333461</v>
      </c>
    </row>
    <row r="187" spans="1:3" x14ac:dyDescent="0.35">
      <c r="A187" s="3">
        <v>183</v>
      </c>
      <c r="B187" s="3">
        <v>32.208333333333492</v>
      </c>
      <c r="C187" s="9">
        <f t="shared" si="2"/>
        <v>25.766666666666794</v>
      </c>
    </row>
    <row r="188" spans="1:3" x14ac:dyDescent="0.35">
      <c r="A188" s="3">
        <v>184</v>
      </c>
      <c r="B188" s="3">
        <v>32.175000000000161</v>
      </c>
      <c r="C188" s="9">
        <f t="shared" si="2"/>
        <v>25.74000000000013</v>
      </c>
    </row>
    <row r="189" spans="1:3" x14ac:dyDescent="0.35">
      <c r="A189" s="3">
        <v>185</v>
      </c>
      <c r="B189" s="3">
        <v>32.141666666666829</v>
      </c>
      <c r="C189" s="9">
        <f t="shared" si="2"/>
        <v>25.713333333333466</v>
      </c>
    </row>
    <row r="190" spans="1:3" x14ac:dyDescent="0.35">
      <c r="A190" s="3">
        <v>186</v>
      </c>
      <c r="B190" s="3">
        <v>32.108333333333498</v>
      </c>
      <c r="C190" s="9">
        <f t="shared" si="2"/>
        <v>25.686666666666799</v>
      </c>
    </row>
    <row r="191" spans="1:3" x14ac:dyDescent="0.35">
      <c r="A191" s="3">
        <v>187</v>
      </c>
      <c r="B191" s="3">
        <v>32.075000000000166</v>
      </c>
      <c r="C191" s="9">
        <f t="shared" si="2"/>
        <v>25.660000000000135</v>
      </c>
    </row>
    <row r="192" spans="1:3" x14ac:dyDescent="0.35">
      <c r="A192" s="3">
        <v>188</v>
      </c>
      <c r="B192" s="3">
        <v>32.041666666666835</v>
      </c>
      <c r="C192" s="9">
        <f t="shared" si="2"/>
        <v>25.633333333333468</v>
      </c>
    </row>
    <row r="193" spans="1:3" x14ac:dyDescent="0.35">
      <c r="A193" s="3">
        <v>189</v>
      </c>
      <c r="B193" s="3">
        <v>32.008333333333503</v>
      </c>
      <c r="C193" s="9">
        <f t="shared" si="2"/>
        <v>25.606666666666804</v>
      </c>
    </row>
    <row r="194" spans="1:3" x14ac:dyDescent="0.35">
      <c r="A194" s="3">
        <v>190</v>
      </c>
      <c r="B194" s="3">
        <v>31.975000000000168</v>
      </c>
      <c r="C194" s="9">
        <f t="shared" si="2"/>
        <v>25.580000000000137</v>
      </c>
    </row>
    <row r="195" spans="1:3" x14ac:dyDescent="0.35">
      <c r="A195" s="3">
        <v>191</v>
      </c>
      <c r="B195" s="3">
        <v>31.941666666666833</v>
      </c>
      <c r="C195" s="9">
        <f t="shared" si="2"/>
        <v>25.55333333333347</v>
      </c>
    </row>
    <row r="196" spans="1:3" x14ac:dyDescent="0.35">
      <c r="A196" s="3">
        <v>192</v>
      </c>
      <c r="B196" s="3">
        <v>31.908333333333498</v>
      </c>
      <c r="C196" s="9">
        <f t="shared" si="2"/>
        <v>25.526666666666799</v>
      </c>
    </row>
    <row r="197" spans="1:3" x14ac:dyDescent="0.35">
      <c r="A197" s="3">
        <v>193</v>
      </c>
      <c r="B197" s="3">
        <v>31.875000000000163</v>
      </c>
      <c r="C197" s="9">
        <f t="shared" si="2"/>
        <v>25.500000000000131</v>
      </c>
    </row>
    <row r="198" spans="1:3" x14ac:dyDescent="0.35">
      <c r="A198" s="3">
        <v>194</v>
      </c>
      <c r="B198" s="3">
        <v>31.841666666666828</v>
      </c>
      <c r="C198" s="9">
        <f t="shared" ref="C198:C254" si="3">B198*(1-$F$1)</f>
        <v>25.473333333333464</v>
      </c>
    </row>
    <row r="199" spans="1:3" x14ac:dyDescent="0.35">
      <c r="A199" s="3">
        <v>195</v>
      </c>
      <c r="B199" s="3">
        <v>31.808333333333493</v>
      </c>
      <c r="C199" s="9">
        <f t="shared" si="3"/>
        <v>25.446666666666797</v>
      </c>
    </row>
    <row r="200" spans="1:3" x14ac:dyDescent="0.35">
      <c r="A200" s="3">
        <v>196</v>
      </c>
      <c r="B200" s="3">
        <v>31.775000000000158</v>
      </c>
      <c r="C200" s="9">
        <f t="shared" si="3"/>
        <v>25.42000000000013</v>
      </c>
    </row>
    <row r="201" spans="1:3" x14ac:dyDescent="0.35">
      <c r="A201" s="3">
        <v>197</v>
      </c>
      <c r="B201" s="3">
        <v>31.741666666666823</v>
      </c>
      <c r="C201" s="9">
        <f t="shared" si="3"/>
        <v>25.393333333333459</v>
      </c>
    </row>
    <row r="202" spans="1:3" x14ac:dyDescent="0.35">
      <c r="A202" s="3">
        <v>198</v>
      </c>
      <c r="B202" s="3">
        <v>31.708333333333488</v>
      </c>
      <c r="C202" s="9">
        <f t="shared" si="3"/>
        <v>25.366666666666791</v>
      </c>
    </row>
    <row r="203" spans="1:3" x14ac:dyDescent="0.35">
      <c r="A203" s="3">
        <v>199</v>
      </c>
      <c r="B203" s="3">
        <v>31.675000000000153</v>
      </c>
      <c r="C203" s="9">
        <f t="shared" si="3"/>
        <v>25.340000000000124</v>
      </c>
    </row>
    <row r="204" spans="1:3" x14ac:dyDescent="0.35">
      <c r="A204" s="3">
        <v>200</v>
      </c>
      <c r="B204" s="3">
        <v>31.641666666666818</v>
      </c>
      <c r="C204" s="9">
        <f t="shared" si="3"/>
        <v>25.313333333333457</v>
      </c>
    </row>
    <row r="205" spans="1:3" x14ac:dyDescent="0.35">
      <c r="A205" s="3">
        <v>201</v>
      </c>
      <c r="B205" s="3">
        <v>31.608333333333483</v>
      </c>
      <c r="C205" s="9">
        <f t="shared" si="3"/>
        <v>25.28666666666679</v>
      </c>
    </row>
    <row r="206" spans="1:3" x14ac:dyDescent="0.35">
      <c r="A206" s="3">
        <v>202</v>
      </c>
      <c r="B206" s="3">
        <v>31.575000000000149</v>
      </c>
      <c r="C206" s="9">
        <f t="shared" si="3"/>
        <v>25.260000000000119</v>
      </c>
    </row>
    <row r="207" spans="1:3" x14ac:dyDescent="0.35">
      <c r="A207" s="3">
        <v>203</v>
      </c>
      <c r="B207" s="3">
        <v>31.541666666666814</v>
      </c>
      <c r="C207" s="9">
        <f t="shared" si="3"/>
        <v>25.233333333333452</v>
      </c>
    </row>
    <row r="208" spans="1:3" x14ac:dyDescent="0.35">
      <c r="A208" s="3">
        <v>204</v>
      </c>
      <c r="B208" s="3">
        <v>31.508333333333479</v>
      </c>
      <c r="C208" s="9">
        <f t="shared" si="3"/>
        <v>25.206666666666784</v>
      </c>
    </row>
    <row r="209" spans="1:3" x14ac:dyDescent="0.35">
      <c r="A209" s="3">
        <v>205</v>
      </c>
      <c r="B209" s="3">
        <v>31.475000000000144</v>
      </c>
      <c r="C209" s="9">
        <f t="shared" si="3"/>
        <v>25.180000000000117</v>
      </c>
    </row>
    <row r="210" spans="1:3" x14ac:dyDescent="0.35">
      <c r="A210" s="3">
        <v>206</v>
      </c>
      <c r="B210" s="3">
        <v>31.441666666666809</v>
      </c>
      <c r="C210" s="9">
        <f t="shared" si="3"/>
        <v>25.15333333333345</v>
      </c>
    </row>
    <row r="211" spans="1:3" x14ac:dyDescent="0.35">
      <c r="A211" s="3">
        <v>207</v>
      </c>
      <c r="B211" s="3">
        <v>31.408333333333474</v>
      </c>
      <c r="C211" s="9">
        <f t="shared" si="3"/>
        <v>25.126666666666779</v>
      </c>
    </row>
    <row r="212" spans="1:3" x14ac:dyDescent="0.35">
      <c r="A212" s="3">
        <v>208</v>
      </c>
      <c r="B212" s="3">
        <v>31.375000000000139</v>
      </c>
      <c r="C212" s="9">
        <f t="shared" si="3"/>
        <v>25.100000000000112</v>
      </c>
    </row>
    <row r="213" spans="1:3" x14ac:dyDescent="0.35">
      <c r="A213" s="3">
        <v>209</v>
      </c>
      <c r="B213" s="3">
        <v>31.341666666666804</v>
      </c>
      <c r="C213" s="9">
        <f t="shared" si="3"/>
        <v>25.073333333333444</v>
      </c>
    </row>
    <row r="214" spans="1:3" x14ac:dyDescent="0.35">
      <c r="A214" s="3">
        <v>210</v>
      </c>
      <c r="B214" s="3">
        <v>31.308333333333469</v>
      </c>
      <c r="C214" s="9">
        <f t="shared" si="3"/>
        <v>25.046666666666777</v>
      </c>
    </row>
    <row r="215" spans="1:3" x14ac:dyDescent="0.35">
      <c r="A215" s="3">
        <v>211</v>
      </c>
      <c r="B215" s="3">
        <v>31.275000000000134</v>
      </c>
      <c r="C215" s="9">
        <f t="shared" si="3"/>
        <v>25.02000000000011</v>
      </c>
    </row>
    <row r="216" spans="1:3" x14ac:dyDescent="0.35">
      <c r="A216" s="3">
        <v>212</v>
      </c>
      <c r="B216" s="3">
        <v>31.241666666666799</v>
      </c>
      <c r="C216" s="9">
        <f t="shared" si="3"/>
        <v>24.993333333333439</v>
      </c>
    </row>
    <row r="217" spans="1:3" x14ac:dyDescent="0.35">
      <c r="A217" s="3">
        <v>213</v>
      </c>
      <c r="B217" s="3">
        <v>31.208333333333464</v>
      </c>
      <c r="C217" s="9">
        <f t="shared" si="3"/>
        <v>24.966666666666772</v>
      </c>
    </row>
    <row r="218" spans="1:3" x14ac:dyDescent="0.35">
      <c r="A218" s="3">
        <v>214</v>
      </c>
      <c r="B218" s="3">
        <v>31.175000000000129</v>
      </c>
      <c r="C218" s="9">
        <f t="shared" si="3"/>
        <v>24.940000000000104</v>
      </c>
    </row>
    <row r="219" spans="1:3" x14ac:dyDescent="0.35">
      <c r="A219" s="3">
        <v>215</v>
      </c>
      <c r="B219" s="3">
        <v>31.141666666666794</v>
      </c>
      <c r="C219" s="9">
        <f t="shared" si="3"/>
        <v>24.913333333333437</v>
      </c>
    </row>
    <row r="220" spans="1:3" x14ac:dyDescent="0.35">
      <c r="A220" s="3">
        <v>216</v>
      </c>
      <c r="B220" s="3">
        <v>31.108333333333459</v>
      </c>
      <c r="C220" s="9">
        <f t="shared" si="3"/>
        <v>24.88666666666677</v>
      </c>
    </row>
    <row r="221" spans="1:3" x14ac:dyDescent="0.35">
      <c r="A221" s="3">
        <v>217</v>
      </c>
      <c r="B221" s="3">
        <v>31.075000000000124</v>
      </c>
      <c r="C221" s="9">
        <f t="shared" si="3"/>
        <v>24.860000000000099</v>
      </c>
    </row>
    <row r="222" spans="1:3" x14ac:dyDescent="0.35">
      <c r="A222" s="3">
        <v>218</v>
      </c>
      <c r="B222" s="3">
        <v>31.041666666666789</v>
      </c>
      <c r="C222" s="9">
        <f t="shared" si="3"/>
        <v>24.833333333333432</v>
      </c>
    </row>
    <row r="223" spans="1:3" x14ac:dyDescent="0.35">
      <c r="A223" s="3">
        <v>219</v>
      </c>
      <c r="B223" s="3">
        <v>31.008333333333454</v>
      </c>
      <c r="C223" s="9">
        <f t="shared" si="3"/>
        <v>24.806666666666764</v>
      </c>
    </row>
    <row r="224" spans="1:3" x14ac:dyDescent="0.35">
      <c r="A224" s="3">
        <v>220</v>
      </c>
      <c r="B224" s="3">
        <v>30.975000000000119</v>
      </c>
      <c r="C224" s="9">
        <f t="shared" si="3"/>
        <v>24.780000000000097</v>
      </c>
    </row>
    <row r="225" spans="1:3" x14ac:dyDescent="0.35">
      <c r="A225" s="3">
        <v>221</v>
      </c>
      <c r="B225" s="3">
        <v>30.941666666666784</v>
      </c>
      <c r="C225" s="9">
        <f t="shared" si="3"/>
        <v>24.75333333333343</v>
      </c>
    </row>
    <row r="226" spans="1:3" x14ac:dyDescent="0.35">
      <c r="A226" s="3">
        <v>222</v>
      </c>
      <c r="B226" s="3">
        <v>30.908333333333449</v>
      </c>
      <c r="C226" s="9">
        <f t="shared" si="3"/>
        <v>24.726666666666759</v>
      </c>
    </row>
    <row r="227" spans="1:3" x14ac:dyDescent="0.35">
      <c r="A227" s="3">
        <v>223</v>
      </c>
      <c r="B227" s="3">
        <v>30.875000000000114</v>
      </c>
      <c r="C227" s="9">
        <f t="shared" si="3"/>
        <v>24.700000000000092</v>
      </c>
    </row>
    <row r="228" spans="1:3" x14ac:dyDescent="0.35">
      <c r="A228" s="3">
        <v>224</v>
      </c>
      <c r="B228" s="3">
        <v>30.841666666666779</v>
      </c>
      <c r="C228" s="9">
        <f t="shared" si="3"/>
        <v>24.673333333333424</v>
      </c>
    </row>
    <row r="229" spans="1:3" x14ac:dyDescent="0.35">
      <c r="A229" s="3">
        <v>225</v>
      </c>
      <c r="B229" s="3">
        <v>30.808333333333444</v>
      </c>
      <c r="C229" s="9">
        <f t="shared" si="3"/>
        <v>24.646666666666757</v>
      </c>
    </row>
    <row r="230" spans="1:3" x14ac:dyDescent="0.35">
      <c r="A230" s="3">
        <v>226</v>
      </c>
      <c r="B230" s="3">
        <v>30.775000000000109</v>
      </c>
      <c r="C230" s="9">
        <f t="shared" si="3"/>
        <v>24.62000000000009</v>
      </c>
    </row>
    <row r="231" spans="1:3" x14ac:dyDescent="0.35">
      <c r="A231" s="3">
        <v>227</v>
      </c>
      <c r="B231" s="3">
        <v>30.741666666666774</v>
      </c>
      <c r="C231" s="9">
        <f t="shared" si="3"/>
        <v>24.593333333333419</v>
      </c>
    </row>
    <row r="232" spans="1:3" x14ac:dyDescent="0.35">
      <c r="A232" s="3">
        <v>228</v>
      </c>
      <c r="B232" s="3">
        <v>30.708333333333439</v>
      </c>
      <c r="C232" s="9">
        <f t="shared" si="3"/>
        <v>24.566666666666752</v>
      </c>
    </row>
    <row r="233" spans="1:3" x14ac:dyDescent="0.35">
      <c r="A233" s="3">
        <v>229</v>
      </c>
      <c r="B233" s="3">
        <v>30.675000000000104</v>
      </c>
      <c r="C233" s="9">
        <f t="shared" si="3"/>
        <v>24.540000000000084</v>
      </c>
    </row>
    <row r="234" spans="1:3" x14ac:dyDescent="0.35">
      <c r="A234" s="3">
        <v>230</v>
      </c>
      <c r="B234" s="3">
        <v>30.641666666666769</v>
      </c>
      <c r="C234" s="9">
        <f t="shared" si="3"/>
        <v>24.513333333333417</v>
      </c>
    </row>
    <row r="235" spans="1:3" x14ac:dyDescent="0.35">
      <c r="A235" s="3">
        <v>231</v>
      </c>
      <c r="B235" s="3">
        <v>30.608333333333434</v>
      </c>
      <c r="C235" s="9">
        <f t="shared" si="3"/>
        <v>24.48666666666675</v>
      </c>
    </row>
    <row r="236" spans="1:3" x14ac:dyDescent="0.35">
      <c r="A236" s="3">
        <v>232</v>
      </c>
      <c r="B236" s="3">
        <v>30.575000000000099</v>
      </c>
      <c r="C236" s="9">
        <f t="shared" si="3"/>
        <v>24.460000000000079</v>
      </c>
    </row>
    <row r="237" spans="1:3" x14ac:dyDescent="0.35">
      <c r="A237" s="3">
        <v>233</v>
      </c>
      <c r="B237" s="3">
        <v>30.541666666666764</v>
      </c>
      <c r="C237" s="9">
        <f t="shared" si="3"/>
        <v>24.433333333333412</v>
      </c>
    </row>
    <row r="238" spans="1:3" x14ac:dyDescent="0.35">
      <c r="A238" s="3">
        <v>234</v>
      </c>
      <c r="B238" s="3">
        <v>30.508333333333429</v>
      </c>
      <c r="C238" s="9">
        <f t="shared" si="3"/>
        <v>24.406666666666744</v>
      </c>
    </row>
    <row r="239" spans="1:3" x14ac:dyDescent="0.35">
      <c r="A239" s="3">
        <v>235</v>
      </c>
      <c r="B239" s="3">
        <v>30.475000000000094</v>
      </c>
      <c r="C239" s="9">
        <f t="shared" si="3"/>
        <v>24.380000000000077</v>
      </c>
    </row>
    <row r="240" spans="1:3" x14ac:dyDescent="0.35">
      <c r="A240" s="3">
        <v>236</v>
      </c>
      <c r="B240" s="3">
        <v>30.441666666666759</v>
      </c>
      <c r="C240" s="9">
        <f t="shared" si="3"/>
        <v>24.35333333333341</v>
      </c>
    </row>
    <row r="241" spans="1:3" x14ac:dyDescent="0.35">
      <c r="A241" s="3">
        <v>237</v>
      </c>
      <c r="B241" s="3">
        <v>30.408333333333424</v>
      </c>
      <c r="C241" s="9">
        <f t="shared" si="3"/>
        <v>24.326666666666739</v>
      </c>
    </row>
    <row r="242" spans="1:3" x14ac:dyDescent="0.35">
      <c r="A242" s="3">
        <v>238</v>
      </c>
      <c r="B242" s="3">
        <v>30.375000000000089</v>
      </c>
      <c r="C242" s="9">
        <f t="shared" si="3"/>
        <v>24.300000000000072</v>
      </c>
    </row>
    <row r="243" spans="1:3" x14ac:dyDescent="0.35">
      <c r="A243" s="3">
        <v>239</v>
      </c>
      <c r="B243" s="3">
        <v>30.341666666666754</v>
      </c>
      <c r="C243" s="9">
        <f t="shared" si="3"/>
        <v>24.273333333333404</v>
      </c>
    </row>
    <row r="244" spans="1:3" x14ac:dyDescent="0.35">
      <c r="A244" s="3">
        <v>240</v>
      </c>
      <c r="B244" s="3">
        <v>30.308333333333419</v>
      </c>
      <c r="C244" s="9">
        <f t="shared" si="3"/>
        <v>24.246666666666737</v>
      </c>
    </row>
    <row r="245" spans="1:3" x14ac:dyDescent="0.35">
      <c r="A245" s="3">
        <v>241</v>
      </c>
      <c r="B245" s="3">
        <v>30.275000000000084</v>
      </c>
      <c r="C245" s="9">
        <f t="shared" si="3"/>
        <v>24.22000000000007</v>
      </c>
    </row>
    <row r="246" spans="1:3" x14ac:dyDescent="0.35">
      <c r="A246" s="3">
        <v>242</v>
      </c>
      <c r="B246" s="3">
        <v>30.241666666666749</v>
      </c>
      <c r="C246" s="9">
        <f t="shared" si="3"/>
        <v>24.193333333333399</v>
      </c>
    </row>
    <row r="247" spans="1:3" x14ac:dyDescent="0.35">
      <c r="A247" s="3">
        <v>243</v>
      </c>
      <c r="B247" s="3">
        <v>30.208333333333414</v>
      </c>
      <c r="C247" s="9">
        <f t="shared" si="3"/>
        <v>24.166666666666732</v>
      </c>
    </row>
    <row r="248" spans="1:3" x14ac:dyDescent="0.35">
      <c r="A248" s="3">
        <v>244</v>
      </c>
      <c r="B248" s="3">
        <v>30.175000000000079</v>
      </c>
      <c r="C248" s="9">
        <f t="shared" si="3"/>
        <v>24.140000000000065</v>
      </c>
    </row>
    <row r="249" spans="1:3" x14ac:dyDescent="0.35">
      <c r="A249" s="3">
        <v>245</v>
      </c>
      <c r="B249" s="3">
        <v>30.141666666666744</v>
      </c>
      <c r="C249" s="9">
        <f t="shared" si="3"/>
        <v>24.113333333333397</v>
      </c>
    </row>
    <row r="250" spans="1:3" x14ac:dyDescent="0.35">
      <c r="A250" s="3">
        <v>246</v>
      </c>
      <c r="B250" s="3">
        <v>30.108333333333409</v>
      </c>
      <c r="C250" s="9">
        <f t="shared" si="3"/>
        <v>24.08666666666673</v>
      </c>
    </row>
    <row r="251" spans="1:3" x14ac:dyDescent="0.35">
      <c r="A251" s="3">
        <v>247</v>
      </c>
      <c r="B251" s="3">
        <v>30.075000000000074</v>
      </c>
      <c r="C251" s="9">
        <f t="shared" si="3"/>
        <v>24.060000000000059</v>
      </c>
    </row>
    <row r="252" spans="1:3" x14ac:dyDescent="0.35">
      <c r="A252" s="3">
        <v>248</v>
      </c>
      <c r="B252" s="3">
        <v>30.041666666666739</v>
      </c>
      <c r="C252" s="9">
        <f t="shared" si="3"/>
        <v>24.033333333333392</v>
      </c>
    </row>
    <row r="253" spans="1:3" x14ac:dyDescent="0.35">
      <c r="A253" s="3">
        <v>249</v>
      </c>
      <c r="B253" s="3">
        <v>30.008333333333404</v>
      </c>
      <c r="C253" s="9">
        <f t="shared" si="3"/>
        <v>24.006666666666725</v>
      </c>
    </row>
    <row r="254" spans="1:3" x14ac:dyDescent="0.35">
      <c r="A254" s="3">
        <v>250</v>
      </c>
      <c r="B254" s="3">
        <v>29.975000000000001</v>
      </c>
      <c r="C254" s="9">
        <f t="shared" si="3"/>
        <v>23.980000000000004</v>
      </c>
    </row>
  </sheetData>
  <mergeCells count="2">
    <mergeCell ref="A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Order Form</vt:lpstr>
      <vt:lpstr>Pricing Calculator</vt:lpstr>
      <vt:lpstr>Pinnacle Series Lookup</vt:lpstr>
      <vt:lpstr>Pinnacle Lite Lookup</vt:lpstr>
      <vt:lpstr>Bentley Lookup</vt:lpstr>
      <vt:lpstr>Sketchup Lookup</vt:lpstr>
      <vt:lpstr>McNeel Lookup</vt:lpstr>
      <vt:lpstr>Adobe Lookup</vt:lpstr>
      <vt:lpstr>Microsoft Lookup</vt:lpstr>
      <vt:lpstr>Health &amp; Safety Lookup</vt:lpstr>
      <vt:lpstr>Business Skills Lookup</vt:lpstr>
      <vt:lpstr>Ascent Lookup</vt:lpstr>
      <vt:lpstr>Global BIM Standards Lookup</vt:lpstr>
      <vt:lpstr>KnowledgeSmart Lookup</vt:lpstr>
      <vt:lpstr>External Users Lookup</vt:lpstr>
      <vt:lpstr>Data Variables</vt:lpstr>
      <vt:lpstr>'Order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2022-09-20T16:31:04Z</dcterms:modified>
</cp:coreProperties>
</file>